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СОШ" sheetId="1" r:id="rId1"/>
  </sheets>
  <definedNames>
    <definedName name="Z_1FC6B8B2_D297_471F_A858_75FF11DDC4D1_.wvu.PrintArea" localSheetId="0" hidden="1">'СОШ'!$A$2:$AL$97</definedName>
    <definedName name="Z_5477B818_21DE_4D94_860B_9B5368818FC5_.wvu.PrintArea" localSheetId="0" hidden="1">'СОШ'!$A$2:$AL$97</definedName>
    <definedName name="Z_87C43B2D_50C0_4689_805E_373E1CE343A7_.wvu.Cols" localSheetId="0" hidden="1">'СОШ'!$E:$P</definedName>
    <definedName name="Z_DF805ED5_70F2_4E28_9474_3EB74BEEB962_.wvu.Cols" localSheetId="0" hidden="1">'СОШ'!#REF!,'СОШ'!#REF!</definedName>
    <definedName name="Z_DF805ED5_70F2_4E28_9474_3EB74BEEB962_.wvu.Rows" localSheetId="0" hidden="1">'СОШ'!$1:$1,'СОШ'!$4:$4,'СОШ'!$89:$89</definedName>
    <definedName name="Z_ED214F54_918D_444F_9ADD_1E83DEBCCE05_.wvu.Cols" localSheetId="0" hidden="1">'СОШ'!#REF!,'СОШ'!#REF!</definedName>
    <definedName name="Z_ED214F54_918D_444F_9ADD_1E83DEBCCE05_.wvu.Rows" localSheetId="0" hidden="1">'СОШ'!$1:$1,'СОШ'!$4:$4,'СОШ'!$89:$89</definedName>
    <definedName name="_xlnm.Print_Titles" localSheetId="0">'СОШ'!$9:$9</definedName>
  </definedNames>
  <calcPr fullCalcOnLoad="1"/>
</workbook>
</file>

<file path=xl/sharedStrings.xml><?xml version="1.0" encoding="utf-8"?>
<sst xmlns="http://schemas.openxmlformats.org/spreadsheetml/2006/main" count="154" uniqueCount="128">
  <si>
    <t>Приложение №1</t>
  </si>
  <si>
    <t>Приложение № 5</t>
  </si>
  <si>
    <t>рубли</t>
  </si>
  <si>
    <t>Наименование показателя</t>
  </si>
  <si>
    <t>КОСГУ</t>
  </si>
  <si>
    <t>Доп. КР</t>
  </si>
  <si>
    <t>ВСЕГО</t>
  </si>
  <si>
    <t>Платные услуги</t>
  </si>
  <si>
    <t>Итого субсидия на выполнение муниципального задания - местный бюджет</t>
  </si>
  <si>
    <t>Субсидии на иные цели</t>
  </si>
  <si>
    <t>норматив прямых затрат</t>
  </si>
  <si>
    <t>норматив косвенных затрат</t>
  </si>
  <si>
    <t>норматив содержания имущества</t>
  </si>
  <si>
    <t>ВЫПЛАТЫ ВСЕГО</t>
  </si>
  <si>
    <t>в том числе: Оплата труда и начисления на выплаты по оплате труда, всего</t>
  </si>
  <si>
    <t>из них: Заработная плата</t>
  </si>
  <si>
    <t>Прочие выплаты</t>
  </si>
  <si>
    <t>Оплата стоимости проезда к месту отдыха и обратно</t>
  </si>
  <si>
    <t>911</t>
  </si>
  <si>
    <t>Суточные при служебных командировках</t>
  </si>
  <si>
    <t>Подъемные</t>
  </si>
  <si>
    <t>Компенсация за неиспользованное право на санаторно-курортное лечение</t>
  </si>
  <si>
    <t>Компенсация за приобретение книгоиздательской продукции и периодических изданий</t>
  </si>
  <si>
    <t>компенсация расходов, связанных с переездом из районов Крайнего Севера</t>
  </si>
  <si>
    <t>Начисления на выплаты по оплате труда</t>
  </si>
  <si>
    <t>Оплата работ, услуг, всего</t>
  </si>
  <si>
    <t>из них: Услуги связи</t>
  </si>
  <si>
    <t>Транспортные услуги</t>
  </si>
  <si>
    <t>Оплата проезда по служебным командировкам (в т.ч. студентам, обучающимся по заочной форме обучения, при проезде к месту нахождения учебного заведения)</t>
  </si>
  <si>
    <t>Прочие транспортные расходы</t>
  </si>
  <si>
    <t>Оплата услуг по перевозке несовершеннолетних и сопровождающих их лиц</t>
  </si>
  <si>
    <t>Оплата проезда сопровождающих лиц, являющихся штатными  сотрудниками учреждений</t>
  </si>
  <si>
    <t>Коммунальные услуги</t>
  </si>
  <si>
    <t>Оплата отопления и технологических нужд, а также горячего водоснабжения</t>
  </si>
  <si>
    <t>Потребление электроэнергии</t>
  </si>
  <si>
    <t>Водоснабжение, канализация</t>
  </si>
  <si>
    <t>Арендная плата за пользование имуществом</t>
  </si>
  <si>
    <t>Работы, услуги по содержанию имущества</t>
  </si>
  <si>
    <t>Содержание и техническое обслуживание помещений</t>
  </si>
  <si>
    <t>Текущий ремонт оборудования</t>
  </si>
  <si>
    <t>Текущий ремонт зданий</t>
  </si>
  <si>
    <t>Капитальный ремонт имущества</t>
  </si>
  <si>
    <t>Капитальный ремонт жилого фонда</t>
  </si>
  <si>
    <t>Содержание и ремонт автомобильных дорог</t>
  </si>
  <si>
    <t>Прочие расходы по содержанию имущества</t>
  </si>
  <si>
    <t>Капитальный ремонт коллекторного хозяйства</t>
  </si>
  <si>
    <t>Капитальный ремонт наружного освещения</t>
  </si>
  <si>
    <t>Прочие работы, услуги</t>
  </si>
  <si>
    <t>Страхование жизни, здоровья, имущества (в том числе гражданской ответственности владельцев транспортных средств)</t>
  </si>
  <si>
    <t>Проживание в служебных командировках</t>
  </si>
  <si>
    <t>Вневедомственная (в том числе пожарная) охрана, охранная и пожарная сигнализация (установка, наладка и эксплуатация)</t>
  </si>
  <si>
    <t>Прочие услуги</t>
  </si>
  <si>
    <t>Вознаграждение по договорам ГПХ с учетом ЕСН</t>
  </si>
  <si>
    <t>Приобретение периодических изданий, справочной литературы</t>
  </si>
  <si>
    <t>Инженерные изыскания для подготовки проектной документации, строительства, реконструкции, капитального и текущего ремонта объектов; архитектурно-строительное проектирование</t>
  </si>
  <si>
    <t>Расходы на оплату проезда, найм жилых помещений для участников соревнований, олимпиад и др. мероприятий</t>
  </si>
  <si>
    <t>Межжевание  земельных участков</t>
  </si>
  <si>
    <t>Безвозмездные перечисления организациям, всего</t>
  </si>
  <si>
    <t>Безвозмездные перечисления государственным организациям, всего</t>
  </si>
  <si>
    <t>из них: 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</si>
  <si>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</si>
  <si>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Социальное обеспечение, всего</t>
  </si>
  <si>
    <t>из них: 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</si>
  <si>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</si>
  <si>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</si>
  <si>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Выплаты стипендий</t>
  </si>
  <si>
    <t>Культурно-массовые и спортивно-массовые мероприятия</t>
  </si>
  <si>
    <t>Поступление нефинансовых активов, всего</t>
  </si>
  <si>
    <t>из них: Увеличение стоимости основных средств</t>
  </si>
  <si>
    <t>Приобретение основных средств</t>
  </si>
  <si>
    <t>Приобретение жилых помещений</t>
  </si>
  <si>
    <t>Реконструкция зданий и сооружений</t>
  </si>
  <si>
    <t>Увеличение стоимости материальных запасов</t>
  </si>
  <si>
    <t>Приобретение расходных материалов</t>
  </si>
  <si>
    <t>Приобретение медикаментов и перевязочных средств</t>
  </si>
  <si>
    <t>Приобретение продуктов питания (оплата продовольствия), в том числе продовольственных пайков военнослужащим и приравненным к ним лицам</t>
  </si>
  <si>
    <t>Приобретение горюче-смазочных материалов</t>
  </si>
  <si>
    <t>Приобретение мягкого инвентаря</t>
  </si>
  <si>
    <t>Справочно:Объем публичных обязательств, всего</t>
  </si>
  <si>
    <t>Х</t>
  </si>
  <si>
    <t>Заместитель начальника по экономике и финансам</t>
  </si>
  <si>
    <t>Е.Г.Трофимова</t>
  </si>
  <si>
    <t>Л.Э.Ерохина</t>
  </si>
  <si>
    <t>Директор МКУ "ЦБ УОиДО"</t>
  </si>
  <si>
    <t>Субвенции на выплату денежного вознаграждения за выполнение функций классного руководителя педагогическим работникам МОУ, Код доп. ЭК 485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</si>
  <si>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среднего (полного) общего образовыания в общеобразовательных учреждениях края в соответствии с подпунктом 6.1. ст.29 Закона РФ от 10 июля 1992 года №3266-1 "Об образовании", приобретение основных средств (доп. ФК - 81600)</t>
  </si>
  <si>
    <t>Показатели по выплатам учреждения на 2013 год</t>
  </si>
  <si>
    <t>Субсидии 
на иные цели</t>
  </si>
  <si>
    <t xml:space="preserve">Засядько Н.В., 34-19-49     </t>
  </si>
  <si>
    <t>Юмина Е.Е., 34-20-62</t>
  </si>
  <si>
    <t>Субсидии на выполнение муниципального задания</t>
  </si>
  <si>
    <t>В том числе по каждой работе за счет средств местного бюджета</t>
  </si>
  <si>
    <t>В том числе по каждой работе за счет средств краевого бюджета</t>
  </si>
  <si>
    <t>В том числе по целевым субсидиям</t>
  </si>
  <si>
    <t>В том числе по каждой субсидии на иные цели за счет средств краевого бюджета</t>
  </si>
  <si>
    <t>Текущий ремонт зданий (доп. ФК 81300)</t>
  </si>
  <si>
    <t>Капитальный ремонт зданий (доп. ФК 81400)</t>
  </si>
  <si>
    <t>Приобретение основных средств (доп. ФК 81600)</t>
  </si>
  <si>
    <t>Код доп. ЭК 832</t>
  </si>
  <si>
    <t>Код доп. ЭК 842, КЦСР 9210214</t>
  </si>
  <si>
    <t>Субсидии на выполнение муниципального задания, Код доп. ЭК 000 (местный бюджет)</t>
  </si>
  <si>
    <r>
      <t>Поступления от оказания учреждением услуг на платной основе,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Код доп. ЭК 810</t>
    </r>
  </si>
  <si>
    <r>
      <t>Субсидии на выполнение муниципального задания</t>
    </r>
    <r>
      <rPr>
        <b/>
        <sz val="11"/>
        <rFont val="Times New Roman"/>
        <family val="1"/>
      </rPr>
      <t xml:space="preserve">, </t>
    </r>
    <r>
      <rPr>
        <sz val="11"/>
        <rFont val="Times New Roman"/>
        <family val="1"/>
      </rPr>
      <t>Код  доп. ЭК 207</t>
    </r>
  </si>
  <si>
    <t>Субвенция на реализацию Закона края от 27 декабря 2005 г. № 17-4379 "О наделении органов местного самоуправления государственными полномочиями по обеспечению содержания в МДОУ детей без взимания родительской платы", приобретение основных средств (доп. ФК -81600 )</t>
  </si>
  <si>
    <t xml:space="preserve">ВСЕГО от безвозмездных поступлений Код Доп. ЭК 530, 531,540,541,542 </t>
  </si>
  <si>
    <t xml:space="preserve"> Обеспечение пожарной безопасности погашение кредиторской задолженности за 2011 год в рамках ДМЦП (Доп. ФК 82510)</t>
  </si>
  <si>
    <t>Субсидии на погашение кредиторской задолженности в рамках текущего ремонта объектов муниципальной собственности (Доп. ФК 81310)</t>
  </si>
  <si>
    <t>Безвозмездные поступления муниципальным бюджетным и автономным учреждениям, доп. ЭК 820</t>
  </si>
  <si>
    <t>Безвозмездные поступления муниципальным бюджетным и автономным учреждениям (остатки прошлых лет), доп. ЭК 820</t>
  </si>
  <si>
    <t xml:space="preserve"> Субсидии на иные цели</t>
  </si>
  <si>
    <t>По бюджетным инвестициям</t>
  </si>
  <si>
    <t>Разрешенные к использованию остатки субсидий прошлых лет</t>
  </si>
  <si>
    <t>Код доп. ЭК 842, КЦСР 9210212, доп. ФК 81600</t>
  </si>
  <si>
    <t>Код доп. ЭК 842, КЦСР 9210212, доп. ФК 81100</t>
  </si>
  <si>
    <t>Код доп. ЭК 842, КЦСР 9210212, доп. ФК 71320</t>
  </si>
  <si>
    <t>ДМЦП "Совершенствование организации питания учащихся общеобразовательных школ муниципального образования город Норильск" на 2012-2014 годы, 2015-2017 годы, КЦСР 7950015</t>
  </si>
  <si>
    <t>ДМЦП "Обеспечение пожарной безопасности объектов муниципальной собственности" на 2011-2015 годы, КЦСР 7950004</t>
  </si>
  <si>
    <t>ДМЦП "Обеспечение жизнедеятельности образовательных учреждений муниципального образования город Норильск" на 2012-2014 годы, 2015-2017 годы, КЦСР 7950022</t>
  </si>
  <si>
    <t>ДМЦП "Молодежь муниципального образования город Норильск" на 2012-2014 годы, 2015-2017 годы, КЦСР 7950013</t>
  </si>
  <si>
    <t>ДМЦП "Отдых, оздоровление и занятость детей и подростков муниципального образования город Норильск "  на 2012-2014 годы, 2015-2017 годы, КЦСР 7950014</t>
  </si>
  <si>
    <t>ДМЦП "Профилактика наркомании и усиление борьбы с незаконным оборотом наркотических средств на территории муниципального образования город Норильск" на 2012-2014 годы, 2015-2017 годы, КЦСР 7950010</t>
  </si>
  <si>
    <t>ДМЦП "Доступная среда для инвалидов на территории муниципального образования город Норильск" на 2012-2014 годы, 2015-2017 годы, КЦСР 7950020</t>
  </si>
  <si>
    <t>ДМЦП "Модернизация систем вентиляции в образовательных учреждениях муниципального образования город Норильск" на 2013-2015 годы, КЦСР 7950025</t>
  </si>
  <si>
    <t>МБОУ "СОШ № 3"</t>
  </si>
  <si>
    <t>С.И.Красноруцкая</t>
  </si>
  <si>
    <t>Директор МБОУ "СОШ № 3"</t>
  </si>
  <si>
    <r>
      <t xml:space="preserve"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 учреждениях края в соответствии с подпунктом 6.1. ст.29 Закона РФ от 10 июля 1992 года №3266-1 "Об образовании", Код доп. </t>
    </r>
    <r>
      <rPr>
        <b/>
        <sz val="11"/>
        <rFont val="Times New Roman"/>
        <family val="1"/>
      </rPr>
      <t>ЭК 455, КЦСР 9210212</t>
    </r>
  </si>
  <si>
    <r>
      <t xml:space="preserve">Субвенции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МОУ, реализующих основные общеобразовательные программы, без взимания платы», Код доп. </t>
    </r>
    <r>
      <rPr>
        <b/>
        <sz val="11"/>
        <rFont val="Times New Roman"/>
        <family val="1"/>
      </rPr>
      <t>ЭК 456, КЦСР 9210214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</si>
</sst>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Continuous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Continuous"/>
    </xf>
    <xf numFmtId="49" fontId="8" fillId="0" borderId="0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4" fontId="14" fillId="0" borderId="13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>
      <alignment horizontal="center"/>
    </xf>
    <xf numFmtId="4" fontId="14" fillId="0" borderId="12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/>
    </xf>
    <xf numFmtId="4" fontId="14" fillId="0" borderId="15" xfId="0" applyNumberFormat="1" applyFont="1" applyFill="1" applyBorder="1" applyAlignment="1">
      <alignment horizontal="center"/>
    </xf>
    <xf numFmtId="4" fontId="14" fillId="0" borderId="16" xfId="0" applyNumberFormat="1" applyFont="1" applyFill="1" applyBorder="1" applyAlignment="1">
      <alignment horizontal="center"/>
    </xf>
    <xf numFmtId="4" fontId="14" fillId="0" borderId="17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center"/>
    </xf>
    <xf numFmtId="4" fontId="13" fillId="0" borderId="15" xfId="0" applyNumberFormat="1" applyFont="1" applyFill="1" applyBorder="1" applyAlignment="1">
      <alignment horizontal="center"/>
    </xf>
    <xf numFmtId="4" fontId="13" fillId="0" borderId="13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49" fontId="13" fillId="0" borderId="12" xfId="0" applyNumberFormat="1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horizontal="center" wrapText="1"/>
    </xf>
    <xf numFmtId="4" fontId="13" fillId="0" borderId="11" xfId="0" applyNumberFormat="1" applyFont="1" applyFill="1" applyBorder="1" applyAlignment="1">
      <alignment horizontal="center" wrapText="1"/>
    </xf>
    <xf numFmtId="4" fontId="13" fillId="0" borderId="15" xfId="0" applyNumberFormat="1" applyFont="1" applyFill="1" applyBorder="1" applyAlignment="1">
      <alignment horizontal="center" wrapText="1"/>
    </xf>
    <xf numFmtId="4" fontId="13" fillId="0" borderId="13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/>
    </xf>
    <xf numFmtId="4" fontId="13" fillId="0" borderId="19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center"/>
    </xf>
    <xf numFmtId="4" fontId="13" fillId="0" borderId="21" xfId="0" applyNumberFormat="1" applyFont="1" applyFill="1" applyBorder="1" applyAlignment="1">
      <alignment horizontal="center"/>
    </xf>
    <xf numFmtId="0" fontId="14" fillId="2" borderId="22" xfId="0" applyFont="1" applyFill="1" applyBorder="1" applyAlignment="1">
      <alignment vertical="center"/>
    </xf>
    <xf numFmtId="4" fontId="14" fillId="2" borderId="23" xfId="0" applyNumberFormat="1" applyFont="1" applyFill="1" applyBorder="1" applyAlignment="1">
      <alignment horizontal="center"/>
    </xf>
    <xf numFmtId="4" fontId="14" fillId="2" borderId="24" xfId="0" applyNumberFormat="1" applyFont="1" applyFill="1" applyBorder="1" applyAlignment="1">
      <alignment horizontal="center"/>
    </xf>
    <xf numFmtId="4" fontId="14" fillId="2" borderId="22" xfId="0" applyNumberFormat="1" applyFont="1" applyFill="1" applyBorder="1" applyAlignment="1">
      <alignment horizontal="center"/>
    </xf>
    <xf numFmtId="4" fontId="14" fillId="2" borderId="25" xfId="0" applyNumberFormat="1" applyFont="1" applyFill="1" applyBorder="1" applyAlignment="1">
      <alignment horizontal="center"/>
    </xf>
    <xf numFmtId="4" fontId="14" fillId="2" borderId="26" xfId="0" applyNumberFormat="1" applyFont="1" applyFill="1" applyBorder="1" applyAlignment="1">
      <alignment horizontal="center"/>
    </xf>
    <xf numFmtId="4" fontId="14" fillId="2" borderId="27" xfId="0" applyNumberFormat="1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 vertical="center"/>
    </xf>
    <xf numFmtId="4" fontId="13" fillId="2" borderId="14" xfId="0" applyNumberFormat="1" applyFont="1" applyFill="1" applyBorder="1" applyAlignment="1">
      <alignment horizontal="center"/>
    </xf>
    <xf numFmtId="4" fontId="13" fillId="2" borderId="12" xfId="0" applyNumberFormat="1" applyFont="1" applyFill="1" applyBorder="1" applyAlignment="1">
      <alignment horizontal="center"/>
    </xf>
    <xf numFmtId="4" fontId="13" fillId="2" borderId="11" xfId="0" applyNumberFormat="1" applyFont="1" applyFill="1" applyBorder="1" applyAlignment="1">
      <alignment horizontal="center"/>
    </xf>
    <xf numFmtId="4" fontId="14" fillId="2" borderId="12" xfId="0" applyNumberFormat="1" applyFont="1" applyFill="1" applyBorder="1" applyAlignment="1">
      <alignment horizontal="center"/>
    </xf>
    <xf numFmtId="4" fontId="13" fillId="2" borderId="15" xfId="0" applyNumberFormat="1" applyFont="1" applyFill="1" applyBorder="1" applyAlignment="1">
      <alignment horizontal="center"/>
    </xf>
    <xf numFmtId="4" fontId="13" fillId="2" borderId="13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 vertical="center"/>
    </xf>
    <xf numFmtId="4" fontId="13" fillId="2" borderId="17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4" fontId="3" fillId="8" borderId="23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4" fontId="13" fillId="0" borderId="14" xfId="0" applyNumberFormat="1" applyFont="1" applyFill="1" applyBorder="1" applyAlignment="1">
      <alignment horizontal="center"/>
    </xf>
    <xf numFmtId="4" fontId="13" fillId="0" borderId="14" xfId="0" applyNumberFormat="1" applyFont="1" applyFill="1" applyBorder="1" applyAlignment="1">
      <alignment horizontal="center" wrapText="1"/>
    </xf>
    <xf numFmtId="4" fontId="13" fillId="0" borderId="28" xfId="0" applyNumberFormat="1" applyFont="1" applyFill="1" applyBorder="1" applyAlignment="1">
      <alignment horizontal="center"/>
    </xf>
    <xf numFmtId="4" fontId="13" fillId="2" borderId="29" xfId="0" applyNumberFormat="1" applyFont="1" applyFill="1" applyBorder="1" applyAlignment="1">
      <alignment horizontal="center"/>
    </xf>
    <xf numFmtId="4" fontId="13" fillId="0" borderId="29" xfId="0" applyNumberFormat="1" applyFont="1" applyFill="1" applyBorder="1" applyAlignment="1">
      <alignment horizontal="center"/>
    </xf>
    <xf numFmtId="4" fontId="13" fillId="0" borderId="29" xfId="0" applyNumberFormat="1" applyFont="1" applyFill="1" applyBorder="1" applyAlignment="1">
      <alignment horizontal="center" wrapText="1"/>
    </xf>
    <xf numFmtId="4" fontId="13" fillId="0" borderId="30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4" fontId="13" fillId="2" borderId="11" xfId="0" applyNumberFormat="1" applyFont="1" applyFill="1" applyBorder="1" applyAlignment="1">
      <alignment horizontal="center" vertical="center"/>
    </xf>
    <xf numFmtId="4" fontId="13" fillId="2" borderId="12" xfId="0" applyNumberFormat="1" applyFont="1" applyFill="1" applyBorder="1" applyAlignment="1">
      <alignment horizontal="center" vertical="center"/>
    </xf>
    <xf numFmtId="4" fontId="13" fillId="2" borderId="15" xfId="0" applyNumberFormat="1" applyFont="1" applyFill="1" applyBorder="1" applyAlignment="1">
      <alignment horizontal="center" vertical="center"/>
    </xf>
    <xf numFmtId="4" fontId="13" fillId="2" borderId="13" xfId="0" applyNumberFormat="1" applyFont="1" applyFill="1" applyBorder="1" applyAlignment="1">
      <alignment horizontal="center" vertical="center"/>
    </xf>
    <xf numFmtId="4" fontId="13" fillId="2" borderId="14" xfId="0" applyNumberFormat="1" applyFont="1" applyFill="1" applyBorder="1" applyAlignment="1">
      <alignment horizontal="center" vertical="center"/>
    </xf>
    <xf numFmtId="4" fontId="13" fillId="2" borderId="29" xfId="0" applyNumberFormat="1" applyFont="1" applyFill="1" applyBorder="1" applyAlignment="1">
      <alignment horizontal="center" vertical="center"/>
    </xf>
    <xf numFmtId="4" fontId="14" fillId="0" borderId="33" xfId="0" applyNumberFormat="1" applyFont="1" applyFill="1" applyBorder="1" applyAlignment="1">
      <alignment horizontal="center"/>
    </xf>
    <xf numFmtId="4" fontId="13" fillId="2" borderId="33" xfId="0" applyNumberFormat="1" applyFont="1" applyFill="1" applyBorder="1" applyAlignment="1">
      <alignment horizontal="center"/>
    </xf>
    <xf numFmtId="4" fontId="13" fillId="0" borderId="33" xfId="0" applyNumberFormat="1" applyFont="1" applyFill="1" applyBorder="1" applyAlignment="1">
      <alignment horizontal="center"/>
    </xf>
    <xf numFmtId="4" fontId="13" fillId="2" borderId="33" xfId="0" applyNumberFormat="1" applyFont="1" applyFill="1" applyBorder="1" applyAlignment="1">
      <alignment horizontal="center" vertical="center"/>
    </xf>
    <xf numFmtId="4" fontId="13" fillId="0" borderId="34" xfId="0" applyNumberFormat="1" applyFont="1" applyFill="1" applyBorder="1" applyAlignment="1">
      <alignment horizontal="center"/>
    </xf>
    <xf numFmtId="4" fontId="13" fillId="0" borderId="35" xfId="0" applyNumberFormat="1" applyFont="1" applyFill="1" applyBorder="1" applyAlignment="1">
      <alignment horizontal="center"/>
    </xf>
    <xf numFmtId="4" fontId="13" fillId="0" borderId="36" xfId="0" applyNumberFormat="1" applyFont="1" applyFill="1" applyBorder="1" applyAlignment="1">
      <alignment horizontal="center"/>
    </xf>
    <xf numFmtId="0" fontId="13" fillId="0" borderId="37" xfId="0" applyFont="1" applyFill="1" applyBorder="1" applyAlignment="1">
      <alignment horizontal="left" wrapText="1"/>
    </xf>
    <xf numFmtId="0" fontId="13" fillId="0" borderId="37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/>
    </xf>
    <xf numFmtId="4" fontId="14" fillId="0" borderId="38" xfId="0" applyNumberFormat="1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 horizontal="center"/>
    </xf>
    <xf numFmtId="4" fontId="13" fillId="0" borderId="37" xfId="0" applyNumberFormat="1" applyFont="1" applyFill="1" applyBorder="1" applyAlignment="1">
      <alignment horizontal="center"/>
    </xf>
    <xf numFmtId="4" fontId="14" fillId="0" borderId="40" xfId="0" applyNumberFormat="1" applyFont="1" applyFill="1" applyBorder="1" applyAlignment="1">
      <alignment horizontal="center"/>
    </xf>
    <xf numFmtId="4" fontId="14" fillId="0" borderId="24" xfId="0" applyNumberFormat="1" applyFont="1" applyFill="1" applyBorder="1" applyAlignment="1">
      <alignment horizontal="center"/>
    </xf>
    <xf numFmtId="4" fontId="13" fillId="0" borderId="41" xfId="0" applyNumberFormat="1" applyFont="1" applyFill="1" applyBorder="1" applyAlignment="1">
      <alignment horizontal="center"/>
    </xf>
    <xf numFmtId="4" fontId="13" fillId="0" borderId="38" xfId="0" applyNumberFormat="1" applyFont="1" applyFill="1" applyBorder="1" applyAlignment="1">
      <alignment horizontal="center"/>
    </xf>
    <xf numFmtId="0" fontId="14" fillId="2" borderId="27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2" borderId="17" xfId="0" applyFont="1" applyFill="1" applyBorder="1" applyAlignment="1">
      <alignment wrapText="1"/>
    </xf>
    <xf numFmtId="0" fontId="14" fillId="0" borderId="17" xfId="0" applyFont="1" applyFill="1" applyBorder="1" applyAlignment="1">
      <alignment wrapText="1"/>
    </xf>
    <xf numFmtId="0" fontId="14" fillId="2" borderId="17" xfId="0" applyFont="1" applyFill="1" applyBorder="1" applyAlignment="1">
      <alignment/>
    </xf>
    <xf numFmtId="49" fontId="13" fillId="0" borderId="17" xfId="0" applyNumberFormat="1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14" fillId="2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wrapText="1"/>
    </xf>
    <xf numFmtId="49" fontId="14" fillId="2" borderId="17" xfId="0" applyNumberFormat="1" applyFont="1" applyFill="1" applyBorder="1" applyAlignment="1">
      <alignment horizontal="left" vertical="center" wrapText="1"/>
    </xf>
    <xf numFmtId="49" fontId="13" fillId="0" borderId="42" xfId="0" applyNumberFormat="1" applyFont="1" applyFill="1" applyBorder="1" applyAlignment="1">
      <alignment horizontal="left" vertical="center" wrapText="1"/>
    </xf>
    <xf numFmtId="4" fontId="14" fillId="2" borderId="38" xfId="0" applyNumberFormat="1" applyFont="1" applyFill="1" applyBorder="1" applyAlignment="1">
      <alignment horizontal="center"/>
    </xf>
    <xf numFmtId="4" fontId="13" fillId="0" borderId="43" xfId="0" applyNumberFormat="1" applyFont="1" applyFill="1" applyBorder="1" applyAlignment="1">
      <alignment horizontal="center"/>
    </xf>
    <xf numFmtId="4" fontId="14" fillId="2" borderId="40" xfId="0" applyNumberFormat="1" applyFont="1" applyFill="1" applyBorder="1" applyAlignment="1">
      <alignment horizontal="center"/>
    </xf>
    <xf numFmtId="4" fontId="14" fillId="2" borderId="44" xfId="0" applyNumberFormat="1" applyFont="1" applyFill="1" applyBorder="1" applyAlignment="1">
      <alignment horizontal="center"/>
    </xf>
    <xf numFmtId="4" fontId="14" fillId="2" borderId="10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top" wrapText="1"/>
    </xf>
    <xf numFmtId="164" fontId="13" fillId="0" borderId="33" xfId="0" applyNumberFormat="1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4" fontId="14" fillId="2" borderId="34" xfId="0" applyNumberFormat="1" applyFont="1" applyFill="1" applyBorder="1" applyAlignment="1">
      <alignment horizontal="center"/>
    </xf>
    <xf numFmtId="0" fontId="13" fillId="0" borderId="29" xfId="0" applyFont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49" fontId="12" fillId="24" borderId="0" xfId="0" applyNumberFormat="1" applyFont="1" applyFill="1" applyBorder="1" applyAlignment="1">
      <alignment vertical="center" wrapText="1"/>
    </xf>
    <xf numFmtId="49" fontId="12" fillId="0" borderId="0" xfId="0" applyNumberFormat="1" applyFont="1" applyBorder="1" applyAlignment="1">
      <alignment vertical="center" wrapText="1"/>
    </xf>
    <xf numFmtId="0" fontId="8" fillId="24" borderId="0" xfId="0" applyFont="1" applyFill="1" applyBorder="1" applyAlignment="1">
      <alignment horizontal="left" wrapText="1"/>
    </xf>
    <xf numFmtId="0" fontId="10" fillId="24" borderId="0" xfId="0" applyFont="1" applyFill="1" applyAlignment="1">
      <alignment horizontal="left"/>
    </xf>
    <xf numFmtId="0" fontId="13" fillId="0" borderId="15" xfId="0" applyFont="1" applyBorder="1" applyAlignment="1">
      <alignment horizontal="center" vertical="center" wrapText="1"/>
    </xf>
    <xf numFmtId="0" fontId="14" fillId="0" borderId="45" xfId="0" applyFont="1" applyBorder="1" applyAlignment="1">
      <alignment vertical="center" wrapText="1"/>
    </xf>
    <xf numFmtId="0" fontId="14" fillId="0" borderId="17" xfId="0" applyFont="1" applyFill="1" applyBorder="1" applyAlignment="1">
      <alignment horizontal="center" vertical="center" wrapText="1"/>
    </xf>
    <xf numFmtId="4" fontId="14" fillId="25" borderId="27" xfId="0" applyNumberFormat="1" applyFont="1" applyFill="1" applyBorder="1" applyAlignment="1">
      <alignment horizontal="center"/>
    </xf>
    <xf numFmtId="4" fontId="14" fillId="25" borderId="25" xfId="0" applyNumberFormat="1" applyFont="1" applyFill="1" applyBorder="1" applyAlignment="1">
      <alignment horizontal="center"/>
    </xf>
    <xf numFmtId="4" fontId="14" fillId="25" borderId="44" xfId="0" applyNumberFormat="1" applyFont="1" applyFill="1" applyBorder="1" applyAlignment="1">
      <alignment horizontal="center"/>
    </xf>
    <xf numFmtId="4" fontId="14" fillId="25" borderId="40" xfId="0" applyNumberFormat="1" applyFont="1" applyFill="1" applyBorder="1" applyAlignment="1">
      <alignment horizontal="center"/>
    </xf>
    <xf numFmtId="4" fontId="14" fillId="25" borderId="39" xfId="0" applyNumberFormat="1" applyFont="1" applyFill="1" applyBorder="1" applyAlignment="1">
      <alignment horizontal="center"/>
    </xf>
    <xf numFmtId="4" fontId="14" fillId="25" borderId="41" xfId="0" applyNumberFormat="1" applyFont="1" applyFill="1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4" fontId="14" fillId="2" borderId="46" xfId="0" applyNumberFormat="1" applyFont="1" applyFill="1" applyBorder="1" applyAlignment="1">
      <alignment horizontal="center"/>
    </xf>
    <xf numFmtId="4" fontId="14" fillId="0" borderId="29" xfId="0" applyNumberFormat="1" applyFont="1" applyFill="1" applyBorder="1" applyAlignment="1">
      <alignment horizontal="center"/>
    </xf>
    <xf numFmtId="4" fontId="13" fillId="0" borderId="17" xfId="0" applyNumberFormat="1" applyFont="1" applyFill="1" applyBorder="1" applyAlignment="1">
      <alignment horizontal="center"/>
    </xf>
    <xf numFmtId="4" fontId="13" fillId="0" borderId="17" xfId="0" applyNumberFormat="1" applyFont="1" applyFill="1" applyBorder="1" applyAlignment="1">
      <alignment horizontal="center" wrapText="1"/>
    </xf>
    <xf numFmtId="4" fontId="13" fillId="2" borderId="17" xfId="0" applyNumberFormat="1" applyFont="1" applyFill="1" applyBorder="1" applyAlignment="1">
      <alignment horizontal="center" vertical="center"/>
    </xf>
    <xf numFmtId="4" fontId="13" fillId="0" borderId="42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vertical="center" wrapText="1"/>
    </xf>
    <xf numFmtId="4" fontId="13" fillId="2" borderId="16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47" xfId="0" applyFont="1" applyFill="1" applyBorder="1" applyAlignment="1">
      <alignment/>
    </xf>
    <xf numFmtId="4" fontId="13" fillId="0" borderId="33" xfId="0" applyNumberFormat="1" applyFont="1" applyFill="1" applyBorder="1" applyAlignment="1">
      <alignment horizontal="center" wrapText="1"/>
    </xf>
    <xf numFmtId="4" fontId="13" fillId="0" borderId="16" xfId="0" applyNumberFormat="1" applyFont="1" applyFill="1" applyBorder="1" applyAlignment="1">
      <alignment horizontal="center"/>
    </xf>
    <xf numFmtId="4" fontId="13" fillId="0" borderId="16" xfId="0" applyNumberFormat="1" applyFont="1" applyFill="1" applyBorder="1" applyAlignment="1">
      <alignment horizontal="center" wrapText="1"/>
    </xf>
    <xf numFmtId="4" fontId="13" fillId="2" borderId="16" xfId="0" applyNumberFormat="1" applyFont="1" applyFill="1" applyBorder="1" applyAlignment="1">
      <alignment horizontal="center" vertical="center"/>
    </xf>
    <xf numFmtId="4" fontId="13" fillId="0" borderId="48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4" fillId="2" borderId="46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3" fillId="2" borderId="29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49" fontId="13" fillId="0" borderId="29" xfId="0" applyNumberFormat="1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vertical="center"/>
    </xf>
    <xf numFmtId="0" fontId="13" fillId="2" borderId="29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3" fillId="2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/>
    </xf>
    <xf numFmtId="0" fontId="14" fillId="0" borderId="49" xfId="0" applyFont="1" applyBorder="1" applyAlignment="1">
      <alignment vertical="center" wrapText="1"/>
    </xf>
    <xf numFmtId="49" fontId="13" fillId="0" borderId="0" xfId="0" applyNumberFormat="1" applyFont="1" applyFill="1" applyAlignment="1">
      <alignment horizontal="left"/>
    </xf>
    <xf numFmtId="164" fontId="13" fillId="0" borderId="29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1" fillId="24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164" fontId="13" fillId="0" borderId="22" xfId="0" applyNumberFormat="1" applyFont="1" applyFill="1" applyBorder="1" applyAlignment="1">
      <alignment horizontal="center" vertical="top" wrapText="1"/>
    </xf>
    <xf numFmtId="0" fontId="13" fillId="0" borderId="26" xfId="0" applyNumberFormat="1" applyFont="1" applyBorder="1" applyAlignment="1">
      <alignment horizontal="center" vertical="top" wrapText="1"/>
    </xf>
    <xf numFmtId="0" fontId="14" fillId="0" borderId="4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164" fontId="13" fillId="0" borderId="50" xfId="0" applyNumberFormat="1" applyFont="1" applyBorder="1" applyAlignment="1">
      <alignment horizontal="center" vertical="top" wrapText="1"/>
    </xf>
    <xf numFmtId="164" fontId="13" fillId="0" borderId="26" xfId="0" applyNumberFormat="1" applyFont="1" applyBorder="1" applyAlignment="1">
      <alignment horizontal="center" vertical="top" wrapText="1"/>
    </xf>
    <xf numFmtId="164" fontId="13" fillId="0" borderId="51" xfId="0" applyNumberFormat="1" applyFont="1" applyFill="1" applyBorder="1" applyAlignment="1">
      <alignment horizontal="center" vertical="top" wrapText="1"/>
    </xf>
    <xf numFmtId="0" fontId="13" fillId="0" borderId="52" xfId="0" applyFont="1" applyBorder="1" applyAlignment="1">
      <alignment horizontal="center" vertical="top" wrapText="1"/>
    </xf>
    <xf numFmtId="0" fontId="13" fillId="0" borderId="53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54" xfId="0" applyFont="1" applyBorder="1" applyAlignment="1">
      <alignment horizontal="center" vertical="top" wrapText="1"/>
    </xf>
    <xf numFmtId="0" fontId="13" fillId="0" borderId="55" xfId="0" applyFont="1" applyBorder="1" applyAlignment="1">
      <alignment horizontal="center" vertical="top" wrapText="1"/>
    </xf>
    <xf numFmtId="0" fontId="13" fillId="0" borderId="44" xfId="0" applyFont="1" applyBorder="1" applyAlignment="1">
      <alignment horizontal="center" vertical="top" wrapText="1"/>
    </xf>
    <xf numFmtId="164" fontId="13" fillId="0" borderId="56" xfId="0" applyNumberFormat="1" applyFont="1" applyFill="1" applyBorder="1" applyAlignment="1">
      <alignment horizontal="center" vertical="top" wrapText="1"/>
    </xf>
    <xf numFmtId="164" fontId="13" fillId="0" borderId="46" xfId="0" applyNumberFormat="1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top" wrapText="1"/>
    </xf>
    <xf numFmtId="0" fontId="13" fillId="0" borderId="56" xfId="0" applyFont="1" applyBorder="1" applyAlignment="1">
      <alignment horizontal="center" vertical="top" wrapText="1"/>
    </xf>
    <xf numFmtId="0" fontId="0" fillId="0" borderId="46" xfId="0" applyBorder="1" applyAlignment="1">
      <alignment/>
    </xf>
    <xf numFmtId="0" fontId="14" fillId="0" borderId="45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3" fillId="0" borderId="51" xfId="0" applyNumberFormat="1" applyFont="1" applyBorder="1" applyAlignment="1">
      <alignment horizontal="center" vertical="top" wrapText="1"/>
    </xf>
    <xf numFmtId="0" fontId="13" fillId="0" borderId="22" xfId="0" applyNumberFormat="1" applyFont="1" applyBorder="1" applyAlignment="1">
      <alignment horizontal="center" vertical="top" wrapText="1"/>
    </xf>
    <xf numFmtId="0" fontId="13" fillId="0" borderId="57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50" xfId="0" applyNumberFormat="1" applyFont="1" applyBorder="1" applyAlignment="1">
      <alignment horizontal="center" vertical="top" wrapText="1"/>
    </xf>
    <xf numFmtId="0" fontId="13" fillId="0" borderId="58" xfId="0" applyNumberFormat="1" applyFont="1" applyBorder="1" applyAlignment="1">
      <alignment horizontal="center" vertical="top" wrapText="1"/>
    </xf>
    <xf numFmtId="0" fontId="13" fillId="0" borderId="25" xfId="0" applyNumberFormat="1" applyFont="1" applyBorder="1" applyAlignment="1">
      <alignment horizontal="center" vertical="top" wrapText="1"/>
    </xf>
    <xf numFmtId="0" fontId="13" fillId="0" borderId="5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 textRotation="90" wrapText="1"/>
    </xf>
    <xf numFmtId="0" fontId="14" fillId="0" borderId="61" xfId="0" applyFont="1" applyBorder="1" applyAlignment="1">
      <alignment horizontal="center" vertical="center" textRotation="90" wrapText="1"/>
    </xf>
    <xf numFmtId="0" fontId="14" fillId="0" borderId="29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25" borderId="62" xfId="0" applyFont="1" applyFill="1" applyBorder="1" applyAlignment="1">
      <alignment horizontal="center" vertical="center" wrapText="1"/>
    </xf>
    <xf numFmtId="0" fontId="14" fillId="25" borderId="13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25" borderId="45" xfId="0" applyFont="1" applyFill="1" applyBorder="1" applyAlignment="1">
      <alignment horizontal="center" vertical="center" wrapText="1"/>
    </xf>
    <xf numFmtId="0" fontId="14" fillId="25" borderId="14" xfId="0" applyFont="1" applyFill="1" applyBorder="1" applyAlignment="1">
      <alignment horizontal="center" vertical="center" wrapText="1"/>
    </xf>
    <xf numFmtId="0" fontId="14" fillId="25" borderId="59" xfId="0" applyFont="1" applyFill="1" applyBorder="1" applyAlignment="1">
      <alignment horizontal="center" vertical="center" wrapText="1"/>
    </xf>
    <xf numFmtId="0" fontId="14" fillId="25" borderId="17" xfId="0" applyFont="1" applyFill="1" applyBorder="1" applyAlignment="1">
      <alignment horizontal="center" vertical="center" wrapText="1"/>
    </xf>
    <xf numFmtId="164" fontId="13" fillId="0" borderId="51" xfId="0" applyNumberFormat="1" applyFont="1" applyBorder="1" applyAlignment="1">
      <alignment horizontal="center" vertical="top" wrapText="1"/>
    </xf>
    <xf numFmtId="164" fontId="13" fillId="0" borderId="22" xfId="0" applyNumberFormat="1" applyFont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0" fontId="14" fillId="25" borderId="63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27" xfId="0" applyBorder="1" applyAlignment="1">
      <alignment/>
    </xf>
    <xf numFmtId="0" fontId="13" fillId="0" borderId="1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2"/>
  <sheetViews>
    <sheetView tabSelected="1" view="pageBreakPreview" zoomScale="90" zoomScaleNormal="75" zoomScaleSheetLayoutView="90" zoomScalePageLayoutView="0" workbookViewId="0" topLeftCell="A2">
      <pane xSplit="4" ySplit="7" topLeftCell="E9" activePane="bottomRight" state="frozen"/>
      <selection pane="topLeft" activeCell="A2" sqref="A2"/>
      <selection pane="topRight" activeCell="E2" sqref="E2"/>
      <selection pane="bottomLeft" activeCell="A9" sqref="A9"/>
      <selection pane="bottomRight" activeCell="Z13" sqref="Z12:Z13"/>
    </sheetView>
  </sheetViews>
  <sheetFormatPr defaultColWidth="9.00390625" defaultRowHeight="12.75"/>
  <cols>
    <col min="1" max="1" width="35.375" style="1" customWidth="1"/>
    <col min="2" max="2" width="5.875" style="2" customWidth="1"/>
    <col min="3" max="3" width="5.875" style="1" customWidth="1"/>
    <col min="4" max="4" width="14.00390625" style="1" customWidth="1"/>
    <col min="5" max="5" width="15.625" style="3" customWidth="1"/>
    <col min="6" max="6" width="14.375" style="1" customWidth="1"/>
    <col min="7" max="7" width="15.00390625" style="3" customWidth="1"/>
    <col min="8" max="8" width="12.125" style="3" hidden="1" customWidth="1"/>
    <col min="9" max="10" width="12.125" style="1" hidden="1" customWidth="1"/>
    <col min="11" max="13" width="12.625" style="1" hidden="1" customWidth="1"/>
    <col min="14" max="15" width="13.00390625" style="1" hidden="1" customWidth="1"/>
    <col min="16" max="16" width="13.125" style="1" hidden="1" customWidth="1"/>
    <col min="17" max="17" width="15.00390625" style="1" customWidth="1"/>
    <col min="18" max="18" width="14.625" style="3" customWidth="1"/>
    <col min="19" max="19" width="8.625" style="1" customWidth="1"/>
    <col min="20" max="20" width="11.125" style="3" customWidth="1"/>
    <col min="21" max="21" width="12.125" style="3" hidden="1" customWidth="1"/>
    <col min="22" max="22" width="25.75390625" style="3" hidden="1" customWidth="1"/>
    <col min="23" max="23" width="24.125" style="3" hidden="1" customWidth="1"/>
    <col min="24" max="24" width="16.625" style="1" customWidth="1"/>
    <col min="25" max="25" width="14.125" style="1" hidden="1" customWidth="1"/>
    <col min="26" max="26" width="28.375" style="1" customWidth="1"/>
    <col min="27" max="27" width="27.75390625" style="1" customWidth="1"/>
    <col min="28" max="28" width="15.00390625" style="1" customWidth="1"/>
    <col min="29" max="29" width="16.25390625" style="1" customWidth="1"/>
    <col min="30" max="30" width="16.00390625" style="1" hidden="1" customWidth="1"/>
    <col min="31" max="31" width="13.625" style="1" hidden="1" customWidth="1"/>
    <col min="32" max="32" width="15.875" style="1" customWidth="1"/>
    <col min="33" max="33" width="13.625" style="1" hidden="1" customWidth="1"/>
    <col min="34" max="34" width="0.2421875" style="1" customWidth="1"/>
    <col min="35" max="35" width="18.25390625" style="1" customWidth="1"/>
    <col min="36" max="36" width="13.625" style="1" hidden="1" customWidth="1"/>
    <col min="37" max="37" width="12.375" style="1" hidden="1" customWidth="1"/>
    <col min="38" max="38" width="12.75390625" style="1" hidden="1" customWidth="1"/>
    <col min="39" max="39" width="13.625" style="1" hidden="1" customWidth="1"/>
    <col min="40" max="40" width="13.00390625" style="1" hidden="1" customWidth="1"/>
    <col min="41" max="42" width="13.875" style="3" hidden="1" customWidth="1"/>
    <col min="43" max="43" width="11.125" style="3" hidden="1" customWidth="1"/>
    <col min="44" max="46" width="10.75390625" style="3" hidden="1" customWidth="1"/>
    <col min="47" max="47" width="0.37109375" style="3" customWidth="1"/>
    <col min="48" max="48" width="9.125" style="3" customWidth="1"/>
    <col min="49" max="49" width="8.75390625" style="3" customWidth="1"/>
    <col min="50" max="50" width="14.375" style="3" hidden="1" customWidth="1"/>
    <col min="51" max="16384" width="9.125" style="3" customWidth="1"/>
  </cols>
  <sheetData>
    <row r="1" spans="8:37" ht="12.75" customHeight="1" hidden="1">
      <c r="H1" s="1" t="s">
        <v>0</v>
      </c>
      <c r="AK1" s="1" t="s">
        <v>1</v>
      </c>
    </row>
    <row r="2" spans="1:40" s="22" customFormat="1" ht="18.75">
      <c r="A2" s="31" t="s">
        <v>86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  <c r="R2" s="33"/>
      <c r="S2" s="32"/>
      <c r="T2" s="34"/>
      <c r="U2" s="34"/>
      <c r="V2" s="34"/>
      <c r="W2" s="34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19"/>
      <c r="AN2" s="19"/>
    </row>
    <row r="3" spans="1:40" s="22" customFormat="1" ht="18.75" customHeight="1">
      <c r="A3" s="152" t="s">
        <v>123</v>
      </c>
      <c r="B3" s="153"/>
      <c r="C3" s="153"/>
      <c r="D3" s="153"/>
      <c r="E3" s="153"/>
      <c r="F3" s="153"/>
      <c r="G3" s="153"/>
      <c r="H3" s="153"/>
      <c r="I3" s="35"/>
      <c r="J3" s="19"/>
      <c r="K3" s="19"/>
      <c r="L3" s="19"/>
      <c r="M3" s="19"/>
      <c r="N3" s="19"/>
      <c r="O3" s="19"/>
      <c r="P3" s="32"/>
      <c r="Q3" s="32"/>
      <c r="R3" s="33"/>
      <c r="S3" s="32"/>
      <c r="T3" s="34"/>
      <c r="U3" s="34"/>
      <c r="V3" s="34"/>
      <c r="W3" s="34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20"/>
      <c r="AN3" s="20"/>
    </row>
    <row r="4" spans="1:40" ht="12.75" customHeight="1" hidden="1">
      <c r="A4" s="5"/>
      <c r="AM4" s="4"/>
      <c r="AN4" s="4"/>
    </row>
    <row r="5" spans="1:40" ht="18.75" customHeight="1" thickBot="1">
      <c r="A5" s="198" t="s">
        <v>2</v>
      </c>
      <c r="E5" s="6"/>
      <c r="G5" s="6"/>
      <c r="R5" s="6"/>
      <c r="T5" s="7"/>
      <c r="U5" s="7"/>
      <c r="V5" s="7"/>
      <c r="W5" s="7"/>
      <c r="AM5" s="4"/>
      <c r="AN5" s="4"/>
    </row>
    <row r="6" spans="1:47" s="51" customFormat="1" ht="44.25" customHeight="1">
      <c r="A6" s="236" t="s">
        <v>3</v>
      </c>
      <c r="B6" s="238" t="s">
        <v>4</v>
      </c>
      <c r="C6" s="240" t="s">
        <v>5</v>
      </c>
      <c r="D6" s="245" t="s">
        <v>6</v>
      </c>
      <c r="E6" s="227" t="s">
        <v>90</v>
      </c>
      <c r="F6" s="206"/>
      <c r="G6" s="228"/>
      <c r="H6" s="96"/>
      <c r="I6" s="96"/>
      <c r="J6" s="96"/>
      <c r="K6" s="157"/>
      <c r="L6" s="96"/>
      <c r="M6" s="97"/>
      <c r="N6" s="247" t="s">
        <v>7</v>
      </c>
      <c r="O6" s="247"/>
      <c r="P6" s="248"/>
      <c r="Q6" s="263" t="s">
        <v>6</v>
      </c>
      <c r="R6" s="206" t="s">
        <v>91</v>
      </c>
      <c r="S6" s="206"/>
      <c r="T6" s="228"/>
      <c r="U6" s="256" t="s">
        <v>6</v>
      </c>
      <c r="V6" s="206" t="s">
        <v>92</v>
      </c>
      <c r="W6" s="206"/>
      <c r="X6" s="256" t="s">
        <v>6</v>
      </c>
      <c r="Y6" s="197"/>
      <c r="Z6" s="206" t="s">
        <v>94</v>
      </c>
      <c r="AA6" s="228"/>
      <c r="AB6" s="254" t="s">
        <v>6</v>
      </c>
      <c r="AC6" s="205" t="s">
        <v>93</v>
      </c>
      <c r="AD6" s="206"/>
      <c r="AE6" s="206"/>
      <c r="AF6" s="206"/>
      <c r="AG6" s="206"/>
      <c r="AH6" s="206"/>
      <c r="AI6" s="206"/>
      <c r="AJ6" s="228"/>
      <c r="AK6" s="213" t="s">
        <v>104</v>
      </c>
      <c r="AL6" s="210" t="s">
        <v>110</v>
      </c>
      <c r="AM6" s="227" t="s">
        <v>109</v>
      </c>
      <c r="AN6" s="228"/>
      <c r="AO6" s="210" t="s">
        <v>107</v>
      </c>
      <c r="AP6" s="210" t="s">
        <v>108</v>
      </c>
      <c r="AQ6" s="219" t="s">
        <v>111</v>
      </c>
      <c r="AR6" s="220"/>
      <c r="AS6" s="220"/>
      <c r="AT6" s="220"/>
      <c r="AU6" s="221"/>
    </row>
    <row r="7" spans="1:47" s="51" customFormat="1" ht="49.5" customHeight="1">
      <c r="A7" s="237"/>
      <c r="B7" s="239"/>
      <c r="C7" s="241"/>
      <c r="D7" s="246"/>
      <c r="E7" s="266" t="s">
        <v>100</v>
      </c>
      <c r="F7" s="243"/>
      <c r="G7" s="267"/>
      <c r="H7" s="242" t="s">
        <v>102</v>
      </c>
      <c r="I7" s="243"/>
      <c r="J7" s="244"/>
      <c r="K7" s="249" t="s">
        <v>8</v>
      </c>
      <c r="L7" s="250"/>
      <c r="M7" s="251"/>
      <c r="N7" s="252" t="s">
        <v>101</v>
      </c>
      <c r="O7" s="253"/>
      <c r="P7" s="223"/>
      <c r="Q7" s="264"/>
      <c r="R7" s="260" t="s">
        <v>87</v>
      </c>
      <c r="S7" s="261"/>
      <c r="T7" s="262"/>
      <c r="U7" s="257"/>
      <c r="V7" s="36" t="s">
        <v>9</v>
      </c>
      <c r="W7" s="82" t="s">
        <v>9</v>
      </c>
      <c r="X7" s="257"/>
      <c r="Y7" s="259" t="s">
        <v>84</v>
      </c>
      <c r="Z7" s="258" t="s">
        <v>127</v>
      </c>
      <c r="AA7" s="216" t="s">
        <v>126</v>
      </c>
      <c r="AB7" s="255"/>
      <c r="AC7" s="229" t="s">
        <v>115</v>
      </c>
      <c r="AD7" s="209" t="s">
        <v>119</v>
      </c>
      <c r="AE7" s="229" t="s">
        <v>116</v>
      </c>
      <c r="AF7" s="233" t="s">
        <v>117</v>
      </c>
      <c r="AG7" s="207" t="s">
        <v>118</v>
      </c>
      <c r="AH7" s="224" t="s">
        <v>121</v>
      </c>
      <c r="AI7" s="234" t="s">
        <v>120</v>
      </c>
      <c r="AJ7" s="216" t="s">
        <v>122</v>
      </c>
      <c r="AK7" s="214"/>
      <c r="AL7" s="211"/>
      <c r="AM7" s="231" t="s">
        <v>106</v>
      </c>
      <c r="AN7" s="225" t="s">
        <v>105</v>
      </c>
      <c r="AO7" s="211"/>
      <c r="AP7" s="211"/>
      <c r="AQ7" s="222" t="s">
        <v>98</v>
      </c>
      <c r="AR7" s="218" t="s">
        <v>112</v>
      </c>
      <c r="AS7" s="218" t="s">
        <v>113</v>
      </c>
      <c r="AT7" s="218" t="s">
        <v>114</v>
      </c>
      <c r="AU7" s="223" t="s">
        <v>99</v>
      </c>
    </row>
    <row r="8" spans="1:47" s="51" customFormat="1" ht="200.25" customHeight="1">
      <c r="A8" s="237"/>
      <c r="B8" s="239"/>
      <c r="C8" s="241"/>
      <c r="D8" s="246"/>
      <c r="E8" s="172" t="s">
        <v>10</v>
      </c>
      <c r="F8" s="95" t="s">
        <v>11</v>
      </c>
      <c r="G8" s="150" t="s">
        <v>12</v>
      </c>
      <c r="H8" s="36" t="s">
        <v>10</v>
      </c>
      <c r="I8" s="95" t="s">
        <v>11</v>
      </c>
      <c r="J8" s="156" t="s">
        <v>12</v>
      </c>
      <c r="K8" s="158" t="s">
        <v>10</v>
      </c>
      <c r="L8" s="138" t="s">
        <v>11</v>
      </c>
      <c r="M8" s="139" t="s">
        <v>12</v>
      </c>
      <c r="N8" s="94" t="s">
        <v>10</v>
      </c>
      <c r="O8" s="95" t="s">
        <v>11</v>
      </c>
      <c r="P8" s="165" t="s">
        <v>12</v>
      </c>
      <c r="Q8" s="265"/>
      <c r="R8" s="36" t="s">
        <v>95</v>
      </c>
      <c r="S8" s="37" t="s">
        <v>96</v>
      </c>
      <c r="T8" s="199" t="s">
        <v>97</v>
      </c>
      <c r="U8" s="257"/>
      <c r="V8" s="140" t="s">
        <v>85</v>
      </c>
      <c r="W8" s="141" t="s">
        <v>103</v>
      </c>
      <c r="X8" s="257"/>
      <c r="Y8" s="224"/>
      <c r="Z8" s="259"/>
      <c r="AA8" s="217"/>
      <c r="AB8" s="255"/>
      <c r="AC8" s="230"/>
      <c r="AD8" s="203"/>
      <c r="AE8" s="230"/>
      <c r="AF8" s="204"/>
      <c r="AG8" s="208"/>
      <c r="AH8" s="224"/>
      <c r="AI8" s="235"/>
      <c r="AJ8" s="217"/>
      <c r="AK8" s="215"/>
      <c r="AL8" s="212"/>
      <c r="AM8" s="232"/>
      <c r="AN8" s="226"/>
      <c r="AO8" s="212"/>
      <c r="AP8" s="212"/>
      <c r="AQ8" s="222"/>
      <c r="AR8" s="218"/>
      <c r="AS8" s="218"/>
      <c r="AT8" s="218"/>
      <c r="AU8" s="223"/>
    </row>
    <row r="9" spans="1:47" s="51" customFormat="1" ht="16.5" customHeight="1">
      <c r="A9" s="151">
        <v>1</v>
      </c>
      <c r="B9" s="156">
        <v>2</v>
      </c>
      <c r="C9" s="149">
        <v>3</v>
      </c>
      <c r="D9" s="183">
        <v>4</v>
      </c>
      <c r="E9" s="151">
        <v>5</v>
      </c>
      <c r="F9" s="156">
        <v>6</v>
      </c>
      <c r="G9" s="149">
        <v>7</v>
      </c>
      <c r="H9" s="184"/>
      <c r="I9" s="144"/>
      <c r="J9" s="156"/>
      <c r="K9" s="151"/>
      <c r="L9" s="156"/>
      <c r="M9" s="149"/>
      <c r="N9" s="184">
        <v>8</v>
      </c>
      <c r="O9" s="144">
        <v>9</v>
      </c>
      <c r="P9" s="165">
        <v>10</v>
      </c>
      <c r="Q9" s="151">
        <v>11</v>
      </c>
      <c r="R9" s="156">
        <v>12</v>
      </c>
      <c r="S9" s="144">
        <v>13</v>
      </c>
      <c r="T9" s="165">
        <v>14</v>
      </c>
      <c r="U9" s="151"/>
      <c r="V9" s="156"/>
      <c r="W9" s="149"/>
      <c r="X9" s="185">
        <v>15</v>
      </c>
      <c r="Y9" s="156"/>
      <c r="Z9" s="144">
        <v>16</v>
      </c>
      <c r="AA9" s="165">
        <v>17</v>
      </c>
      <c r="AB9" s="186">
        <v>18</v>
      </c>
      <c r="AC9" s="156">
        <v>19</v>
      </c>
      <c r="AD9" s="144">
        <v>20</v>
      </c>
      <c r="AE9" s="156">
        <v>21</v>
      </c>
      <c r="AF9" s="144">
        <v>22</v>
      </c>
      <c r="AG9" s="156">
        <v>23</v>
      </c>
      <c r="AH9" s="95">
        <v>24</v>
      </c>
      <c r="AI9" s="181">
        <v>25</v>
      </c>
      <c r="AJ9" s="149">
        <v>26</v>
      </c>
      <c r="AK9" s="182"/>
      <c r="AL9" s="146"/>
      <c r="AM9" s="142"/>
      <c r="AN9" s="143"/>
      <c r="AO9" s="147"/>
      <c r="AP9" s="146"/>
      <c r="AQ9" s="142"/>
      <c r="AR9" s="145"/>
      <c r="AS9" s="145"/>
      <c r="AT9" s="145"/>
      <c r="AU9" s="149"/>
    </row>
    <row r="10" spans="1:50" s="38" customFormat="1" ht="21" customHeight="1">
      <c r="A10" s="121" t="s">
        <v>13</v>
      </c>
      <c r="B10" s="64"/>
      <c r="C10" s="187"/>
      <c r="D10" s="65">
        <f>E10+F10+G10+N10+O10+P10+Q10+X10+AB10</f>
        <v>46630076</v>
      </c>
      <c r="E10" s="70">
        <f aca="true" t="shared" si="0" ref="E10:J10">E11+E77</f>
        <v>5808240</v>
      </c>
      <c r="F10" s="67">
        <f t="shared" si="0"/>
        <v>3035040</v>
      </c>
      <c r="G10" s="166">
        <f t="shared" si="0"/>
        <v>2966500</v>
      </c>
      <c r="H10" s="68">
        <f t="shared" si="0"/>
        <v>0</v>
      </c>
      <c r="I10" s="67">
        <f t="shared" si="0"/>
        <v>0</v>
      </c>
      <c r="J10" s="69">
        <f t="shared" si="0"/>
        <v>0</v>
      </c>
      <c r="K10" s="70">
        <f>E10+H10</f>
        <v>5808240</v>
      </c>
      <c r="L10" s="68">
        <f>F10+I10</f>
        <v>3035040</v>
      </c>
      <c r="M10" s="136">
        <f>G10+J10</f>
        <v>2966500</v>
      </c>
      <c r="N10" s="68">
        <f>N11+N77</f>
        <v>0</v>
      </c>
      <c r="O10" s="67">
        <f>O11+O77</f>
        <v>0</v>
      </c>
      <c r="P10" s="67">
        <f>P11+P77</f>
        <v>0</v>
      </c>
      <c r="Q10" s="70">
        <f>SUM(R10:T10)</f>
        <v>2180000</v>
      </c>
      <c r="R10" s="68">
        <f>R11+R77</f>
        <v>2140000</v>
      </c>
      <c r="S10" s="68">
        <f>S11+S77</f>
        <v>0</v>
      </c>
      <c r="T10" s="136">
        <f>T11+T77</f>
        <v>40000</v>
      </c>
      <c r="U10" s="70">
        <f>V10+W10</f>
        <v>0</v>
      </c>
      <c r="V10" s="68">
        <f>V11+V77</f>
        <v>0</v>
      </c>
      <c r="W10" s="69">
        <f>W12+W25+W62+W67+W72+W77</f>
        <v>0</v>
      </c>
      <c r="X10" s="66">
        <f>SUM(Z10:AA10)</f>
        <v>22383900</v>
      </c>
      <c r="Y10" s="75">
        <f>Y11+Y77</f>
        <v>0</v>
      </c>
      <c r="Z10" s="75">
        <f>Z11+Z77</f>
        <v>231600</v>
      </c>
      <c r="AA10" s="136">
        <f>AA11+AA77</f>
        <v>22152300</v>
      </c>
      <c r="AB10" s="66">
        <f>SUM(AC10:AJ10)</f>
        <v>10256396</v>
      </c>
      <c r="AC10" s="67">
        <f>AC11+AC77</f>
        <v>1037200</v>
      </c>
      <c r="AD10" s="68">
        <f>AD11+AD77</f>
        <v>0</v>
      </c>
      <c r="AE10" s="68">
        <f aca="true" t="shared" si="1" ref="AE10:AP10">AE11+AE77</f>
        <v>0</v>
      </c>
      <c r="AF10" s="68">
        <f t="shared" si="1"/>
        <v>9197000</v>
      </c>
      <c r="AG10" s="137">
        <f>AG11+AG77</f>
        <v>0</v>
      </c>
      <c r="AH10" s="75">
        <f t="shared" si="1"/>
        <v>0</v>
      </c>
      <c r="AI10" s="68">
        <f>AI11+AI77</f>
        <v>22196</v>
      </c>
      <c r="AJ10" s="136">
        <f t="shared" si="1"/>
        <v>0</v>
      </c>
      <c r="AK10" s="136">
        <f t="shared" si="1"/>
        <v>0</v>
      </c>
      <c r="AL10" s="65">
        <f t="shared" si="1"/>
        <v>0</v>
      </c>
      <c r="AM10" s="70">
        <f>AM11+AM77</f>
        <v>0</v>
      </c>
      <c r="AN10" s="136">
        <f>AN11+AN77</f>
        <v>0</v>
      </c>
      <c r="AO10" s="66">
        <f t="shared" si="1"/>
        <v>0</v>
      </c>
      <c r="AP10" s="65">
        <f t="shared" si="1"/>
        <v>0</v>
      </c>
      <c r="AQ10" s="66">
        <f>AQ11+AQ77</f>
        <v>0</v>
      </c>
      <c r="AR10" s="75">
        <f>AR11+AR77</f>
        <v>0</v>
      </c>
      <c r="AS10" s="75">
        <f>AS11+AS77</f>
        <v>0</v>
      </c>
      <c r="AT10" s="75">
        <f>AT11+AT77</f>
        <v>0</v>
      </c>
      <c r="AU10" s="136">
        <f>AU11+AU77</f>
        <v>0</v>
      </c>
      <c r="AX10" s="202">
        <f>AB10+X10+Q10</f>
        <v>34820296</v>
      </c>
    </row>
    <row r="11" spans="1:47" s="38" customFormat="1" ht="18" customHeight="1">
      <c r="A11" s="122"/>
      <c r="B11" s="59">
        <v>200</v>
      </c>
      <c r="C11" s="188"/>
      <c r="D11" s="65">
        <f aca="true" t="shared" si="2" ref="D11:D22">E11+F11+G11+Q11+X11+AB11</f>
        <v>45412730</v>
      </c>
      <c r="E11" s="45">
        <f aca="true" t="shared" si="3" ref="E11:J11">E12+E25+E67+E72</f>
        <v>5711340</v>
      </c>
      <c r="F11" s="42">
        <f t="shared" si="3"/>
        <v>2848540</v>
      </c>
      <c r="G11" s="44">
        <f t="shared" si="3"/>
        <v>2966500</v>
      </c>
      <c r="H11" s="42">
        <f t="shared" si="3"/>
        <v>0</v>
      </c>
      <c r="I11" s="42">
        <f t="shared" si="3"/>
        <v>0</v>
      </c>
      <c r="J11" s="104">
        <f t="shared" si="3"/>
        <v>0</v>
      </c>
      <c r="K11" s="159">
        <f aca="true" t="shared" si="4" ref="K11:K74">E11+H11</f>
        <v>5711340</v>
      </c>
      <c r="L11" s="160">
        <f aca="true" t="shared" si="5" ref="L11:M25">F11+I11</f>
        <v>2848540</v>
      </c>
      <c r="M11" s="161">
        <f t="shared" si="5"/>
        <v>2966500</v>
      </c>
      <c r="N11" s="104">
        <f>N12+N25+N67+N72</f>
        <v>0</v>
      </c>
      <c r="O11" s="43">
        <f>O12+O25+O67+O72</f>
        <v>0</v>
      </c>
      <c r="P11" s="167">
        <f>P12+P25+P67+P72</f>
        <v>0</v>
      </c>
      <c r="Q11" s="70">
        <f aca="true" t="shared" si="6" ref="Q11:Q74">SUM(R11:T11)</f>
        <v>2140000</v>
      </c>
      <c r="R11" s="42">
        <f>R12+R25+R67+R72</f>
        <v>2140000</v>
      </c>
      <c r="S11" s="42">
        <f>S12+S25+S67+S72</f>
        <v>0</v>
      </c>
      <c r="T11" s="44">
        <f>T12+T25+T67+T72</f>
        <v>0</v>
      </c>
      <c r="U11" s="70">
        <f aca="true" t="shared" si="7" ref="U11:U74">V11+W11</f>
        <v>0</v>
      </c>
      <c r="V11" s="42">
        <f>V12+V25+V67+V72</f>
        <v>0</v>
      </c>
      <c r="W11" s="42">
        <f>W12+W25+W67+W72</f>
        <v>0</v>
      </c>
      <c r="X11" s="66">
        <f aca="true" t="shared" si="8" ref="X11:X74">SUM(Z11:AA11)</f>
        <v>21559150</v>
      </c>
      <c r="Y11" s="41">
        <f>Y12+Y25+Y67+Y72</f>
        <v>0</v>
      </c>
      <c r="Z11" s="41">
        <f>Z12+Z25+Z67+Z72</f>
        <v>231600</v>
      </c>
      <c r="AA11" s="44">
        <f>AA12+AA25+AA67+AA72</f>
        <v>21327550</v>
      </c>
      <c r="AB11" s="66">
        <f aca="true" t="shared" si="9" ref="AB11:AB74">SUM(AC11:AJ11)</f>
        <v>10187200</v>
      </c>
      <c r="AC11" s="41">
        <f>AC12+AC25+AC67+AC72</f>
        <v>1037200</v>
      </c>
      <c r="AD11" s="42">
        <f>AD12+AD25+AD67+AD72</f>
        <v>0</v>
      </c>
      <c r="AE11" s="42">
        <f aca="true" t="shared" si="10" ref="AE11:AP11">AE12+AE25+AE67+AE72</f>
        <v>0</v>
      </c>
      <c r="AF11" s="42">
        <f t="shared" si="10"/>
        <v>9150000</v>
      </c>
      <c r="AG11" s="104">
        <f>AG12+AG25+AG67+AG72</f>
        <v>0</v>
      </c>
      <c r="AH11" s="41">
        <f t="shared" si="10"/>
        <v>0</v>
      </c>
      <c r="AI11" s="42">
        <f>AI12+AI25+AI67+AI72</f>
        <v>0</v>
      </c>
      <c r="AJ11" s="44">
        <f t="shared" si="10"/>
        <v>0</v>
      </c>
      <c r="AK11" s="44">
        <f>AK12+AK25+AK67+AK72</f>
        <v>0</v>
      </c>
      <c r="AL11" s="39">
        <f t="shared" si="10"/>
        <v>0</v>
      </c>
      <c r="AM11" s="45">
        <f>AM12+AM25+AM67+AM72</f>
        <v>0</v>
      </c>
      <c r="AN11" s="44">
        <f>AN12+AN25+AN67+AN72</f>
        <v>0</v>
      </c>
      <c r="AO11" s="40">
        <f t="shared" si="10"/>
        <v>0</v>
      </c>
      <c r="AP11" s="39">
        <f t="shared" si="10"/>
        <v>0</v>
      </c>
      <c r="AQ11" s="40">
        <f>AQ12+AQ25+AQ67+AQ72</f>
        <v>0</v>
      </c>
      <c r="AR11" s="41">
        <f>AR12+AR25+AR67+AR72</f>
        <v>0</v>
      </c>
      <c r="AS11" s="41">
        <f>AS12+AS25+AS67+AS72</f>
        <v>0</v>
      </c>
      <c r="AT11" s="41">
        <f>AT12+AT25+AT67+AT72</f>
        <v>0</v>
      </c>
      <c r="AU11" s="44">
        <f>AU12+AU25+AU67+AU72</f>
        <v>0</v>
      </c>
    </row>
    <row r="12" spans="1:47" s="51" customFormat="1" ht="42" customHeight="1">
      <c r="A12" s="123" t="s">
        <v>14</v>
      </c>
      <c r="B12" s="71">
        <v>210</v>
      </c>
      <c r="C12" s="189"/>
      <c r="D12" s="65">
        <f t="shared" si="2"/>
        <v>27493030</v>
      </c>
      <c r="E12" s="79">
        <f aca="true" t="shared" si="11" ref="E12:J12">E13+E15+E23</f>
        <v>5711340</v>
      </c>
      <c r="F12" s="73">
        <f t="shared" si="11"/>
        <v>1106140</v>
      </c>
      <c r="G12" s="90">
        <f t="shared" si="11"/>
        <v>0</v>
      </c>
      <c r="H12" s="74">
        <f t="shared" si="11"/>
        <v>0</v>
      </c>
      <c r="I12" s="73">
        <f t="shared" si="11"/>
        <v>0</v>
      </c>
      <c r="J12" s="76">
        <f t="shared" si="11"/>
        <v>0</v>
      </c>
      <c r="K12" s="70">
        <f t="shared" si="4"/>
        <v>5711340</v>
      </c>
      <c r="L12" s="68">
        <f t="shared" si="5"/>
        <v>1106140</v>
      </c>
      <c r="M12" s="136">
        <f t="shared" si="5"/>
        <v>0</v>
      </c>
      <c r="N12" s="74">
        <f>N13+N15+N23</f>
        <v>0</v>
      </c>
      <c r="O12" s="73">
        <f>O13+O15+O23</f>
        <v>0</v>
      </c>
      <c r="P12" s="73">
        <f>P13+P15+P23</f>
        <v>0</v>
      </c>
      <c r="Q12" s="70">
        <f t="shared" si="6"/>
        <v>0</v>
      </c>
      <c r="R12" s="74">
        <f>R14+R15+R23</f>
        <v>0</v>
      </c>
      <c r="S12" s="73">
        <f>S14+S15+S23</f>
        <v>0</v>
      </c>
      <c r="T12" s="90">
        <f>T14+T15+T23</f>
        <v>0</v>
      </c>
      <c r="U12" s="70">
        <f t="shared" si="7"/>
        <v>0</v>
      </c>
      <c r="V12" s="73">
        <f>V14+V15+V23</f>
        <v>0</v>
      </c>
      <c r="W12" s="105">
        <f>W14+W15+W23</f>
        <v>0</v>
      </c>
      <c r="X12" s="66">
        <f t="shared" si="8"/>
        <v>20675550</v>
      </c>
      <c r="Y12" s="73">
        <f>Y13+Y15+Y23</f>
        <v>0</v>
      </c>
      <c r="Z12" s="73">
        <f>Z14+Z15+Z23</f>
        <v>0</v>
      </c>
      <c r="AA12" s="90">
        <f>AA13+AA15+AA23</f>
        <v>20675550</v>
      </c>
      <c r="AB12" s="66">
        <f t="shared" si="9"/>
        <v>0</v>
      </c>
      <c r="AC12" s="73">
        <f aca="true" t="shared" si="12" ref="AC12:AL12">AC14+AC15+AC23</f>
        <v>0</v>
      </c>
      <c r="AD12" s="73">
        <f>AD14+AD15+AD23</f>
        <v>0</v>
      </c>
      <c r="AE12" s="73">
        <f t="shared" si="12"/>
        <v>0</v>
      </c>
      <c r="AF12" s="73">
        <f t="shared" si="12"/>
        <v>0</v>
      </c>
      <c r="AG12" s="76">
        <f>AG14+AG15+AG23</f>
        <v>0</v>
      </c>
      <c r="AH12" s="73">
        <f t="shared" si="12"/>
        <v>0</v>
      </c>
      <c r="AI12" s="74">
        <f>AI14+AI15+AI23</f>
        <v>0</v>
      </c>
      <c r="AJ12" s="90">
        <f>AJ14+AJ15+AJ23</f>
        <v>0</v>
      </c>
      <c r="AK12" s="173">
        <f t="shared" si="12"/>
        <v>0</v>
      </c>
      <c r="AL12" s="77">
        <f t="shared" si="12"/>
        <v>0</v>
      </c>
      <c r="AM12" s="72">
        <f aca="true" t="shared" si="13" ref="AM12:AU12">AM14+AM15+AM23</f>
        <v>0</v>
      </c>
      <c r="AN12" s="90">
        <f t="shared" si="13"/>
        <v>0</v>
      </c>
      <c r="AO12" s="72">
        <f t="shared" si="13"/>
        <v>0</v>
      </c>
      <c r="AP12" s="77">
        <f t="shared" si="13"/>
        <v>0</v>
      </c>
      <c r="AQ12" s="72">
        <f t="shared" si="13"/>
        <v>0</v>
      </c>
      <c r="AR12" s="73">
        <f t="shared" si="13"/>
        <v>0</v>
      </c>
      <c r="AS12" s="73">
        <f t="shared" si="13"/>
        <v>0</v>
      </c>
      <c r="AT12" s="73">
        <f t="shared" si="13"/>
        <v>0</v>
      </c>
      <c r="AU12" s="173">
        <f t="shared" si="13"/>
        <v>0</v>
      </c>
    </row>
    <row r="13" spans="1:47" s="51" customFormat="1" ht="17.25" customHeight="1">
      <c r="A13" s="123" t="s">
        <v>15</v>
      </c>
      <c r="B13" s="71">
        <v>211</v>
      </c>
      <c r="C13" s="189"/>
      <c r="D13" s="65">
        <f t="shared" si="2"/>
        <v>19774080</v>
      </c>
      <c r="E13" s="79">
        <f aca="true" t="shared" si="14" ref="E13:J13">E14</f>
        <v>3574430</v>
      </c>
      <c r="F13" s="73">
        <f t="shared" si="14"/>
        <v>323850</v>
      </c>
      <c r="G13" s="90">
        <f t="shared" si="14"/>
        <v>0</v>
      </c>
      <c r="H13" s="74">
        <f t="shared" si="14"/>
        <v>0</v>
      </c>
      <c r="I13" s="73">
        <f t="shared" si="14"/>
        <v>0</v>
      </c>
      <c r="J13" s="76">
        <f t="shared" si="14"/>
        <v>0</v>
      </c>
      <c r="K13" s="70">
        <f t="shared" si="4"/>
        <v>3574430</v>
      </c>
      <c r="L13" s="68">
        <f t="shared" si="5"/>
        <v>323850</v>
      </c>
      <c r="M13" s="136">
        <f t="shared" si="5"/>
        <v>0</v>
      </c>
      <c r="N13" s="74">
        <f>N14</f>
        <v>0</v>
      </c>
      <c r="O13" s="73">
        <f>O14</f>
        <v>0</v>
      </c>
      <c r="P13" s="73">
        <f>P14</f>
        <v>0</v>
      </c>
      <c r="Q13" s="70">
        <f t="shared" si="6"/>
        <v>0</v>
      </c>
      <c r="R13" s="73">
        <f>R14</f>
        <v>0</v>
      </c>
      <c r="S13" s="73">
        <f>S14</f>
        <v>0</v>
      </c>
      <c r="T13" s="90">
        <f>T14</f>
        <v>0</v>
      </c>
      <c r="U13" s="70">
        <f t="shared" si="7"/>
        <v>0</v>
      </c>
      <c r="V13" s="73">
        <f>V14</f>
        <v>0</v>
      </c>
      <c r="W13" s="73">
        <f>W14</f>
        <v>0</v>
      </c>
      <c r="X13" s="66">
        <f t="shared" si="8"/>
        <v>15875800</v>
      </c>
      <c r="Y13" s="73">
        <f>Y14</f>
        <v>0</v>
      </c>
      <c r="Z13" s="76">
        <f>Z14</f>
        <v>0</v>
      </c>
      <c r="AA13" s="90">
        <f>AA14</f>
        <v>15875800</v>
      </c>
      <c r="AB13" s="66">
        <f t="shared" si="9"/>
        <v>0</v>
      </c>
      <c r="AC13" s="76">
        <f aca="true" t="shared" si="15" ref="AC13:AN13">AC14</f>
        <v>0</v>
      </c>
      <c r="AD13" s="76">
        <f t="shared" si="15"/>
        <v>0</v>
      </c>
      <c r="AE13" s="76">
        <f t="shared" si="15"/>
        <v>0</v>
      </c>
      <c r="AF13" s="76">
        <f t="shared" si="15"/>
        <v>0</v>
      </c>
      <c r="AG13" s="76">
        <f t="shared" si="15"/>
        <v>0</v>
      </c>
      <c r="AH13" s="73">
        <f t="shared" si="15"/>
        <v>0</v>
      </c>
      <c r="AI13" s="105">
        <f t="shared" si="15"/>
        <v>0</v>
      </c>
      <c r="AJ13" s="90">
        <f t="shared" si="15"/>
        <v>0</v>
      </c>
      <c r="AK13" s="173">
        <f t="shared" si="15"/>
        <v>0</v>
      </c>
      <c r="AL13" s="77">
        <f t="shared" si="15"/>
        <v>0</v>
      </c>
      <c r="AM13" s="72">
        <f t="shared" si="15"/>
        <v>0</v>
      </c>
      <c r="AN13" s="90">
        <f t="shared" si="15"/>
        <v>0</v>
      </c>
      <c r="AO13" s="72">
        <f aca="true" t="shared" si="16" ref="AO13:AU13">AO14</f>
        <v>0</v>
      </c>
      <c r="AP13" s="77">
        <f t="shared" si="16"/>
        <v>0</v>
      </c>
      <c r="AQ13" s="72">
        <f t="shared" si="16"/>
        <v>0</v>
      </c>
      <c r="AR13" s="73">
        <f t="shared" si="16"/>
        <v>0</v>
      </c>
      <c r="AS13" s="73">
        <f t="shared" si="16"/>
        <v>0</v>
      </c>
      <c r="AT13" s="73">
        <f t="shared" si="16"/>
        <v>0</v>
      </c>
      <c r="AU13" s="173">
        <f t="shared" si="16"/>
        <v>0</v>
      </c>
    </row>
    <row r="14" spans="1:47" s="51" customFormat="1" ht="18" customHeight="1">
      <c r="A14" s="124" t="s">
        <v>15</v>
      </c>
      <c r="B14" s="46">
        <v>211</v>
      </c>
      <c r="C14" s="190"/>
      <c r="D14" s="65">
        <f t="shared" si="2"/>
        <v>19774080</v>
      </c>
      <c r="E14" s="168">
        <v>3574430</v>
      </c>
      <c r="F14" s="47">
        <v>323850</v>
      </c>
      <c r="G14" s="91"/>
      <c r="H14" s="48"/>
      <c r="I14" s="47"/>
      <c r="J14" s="49"/>
      <c r="K14" s="159">
        <f t="shared" si="4"/>
        <v>3574430</v>
      </c>
      <c r="L14" s="160">
        <f t="shared" si="5"/>
        <v>323850</v>
      </c>
      <c r="M14" s="161">
        <f t="shared" si="5"/>
        <v>0</v>
      </c>
      <c r="N14" s="48"/>
      <c r="O14" s="47"/>
      <c r="P14" s="47"/>
      <c r="Q14" s="70">
        <f t="shared" si="6"/>
        <v>0</v>
      </c>
      <c r="R14" s="48"/>
      <c r="S14" s="47"/>
      <c r="T14" s="91"/>
      <c r="U14" s="70">
        <f t="shared" si="7"/>
        <v>0</v>
      </c>
      <c r="V14" s="47"/>
      <c r="W14" s="106"/>
      <c r="X14" s="66">
        <f t="shared" si="8"/>
        <v>15875800</v>
      </c>
      <c r="Y14" s="47"/>
      <c r="Z14" s="49"/>
      <c r="AA14" s="91">
        <v>15875800</v>
      </c>
      <c r="AB14" s="66">
        <f t="shared" si="9"/>
        <v>0</v>
      </c>
      <c r="AC14" s="49"/>
      <c r="AD14" s="47"/>
      <c r="AE14" s="49"/>
      <c r="AF14" s="49"/>
      <c r="AG14" s="49"/>
      <c r="AH14" s="47"/>
      <c r="AI14" s="106"/>
      <c r="AJ14" s="91"/>
      <c r="AK14" s="177"/>
      <c r="AL14" s="50"/>
      <c r="AM14" s="87"/>
      <c r="AN14" s="91"/>
      <c r="AO14" s="87"/>
      <c r="AP14" s="50"/>
      <c r="AQ14" s="87"/>
      <c r="AR14" s="47"/>
      <c r="AS14" s="47"/>
      <c r="AT14" s="47"/>
      <c r="AU14" s="177"/>
    </row>
    <row r="15" spans="1:47" s="51" customFormat="1" ht="24" customHeight="1">
      <c r="A15" s="125" t="s">
        <v>16</v>
      </c>
      <c r="B15" s="71">
        <v>212</v>
      </c>
      <c r="C15" s="189"/>
      <c r="D15" s="65">
        <f t="shared" si="2"/>
        <v>1814050</v>
      </c>
      <c r="E15" s="79">
        <f>SUM(E16:E22)</f>
        <v>1123010</v>
      </c>
      <c r="F15" s="74">
        <f aca="true" t="shared" si="17" ref="F15:P15">SUM(F16:F22)</f>
        <v>685790</v>
      </c>
      <c r="G15" s="173">
        <f t="shared" si="17"/>
        <v>0</v>
      </c>
      <c r="H15" s="74">
        <f t="shared" si="17"/>
        <v>0</v>
      </c>
      <c r="I15" s="74">
        <f t="shared" si="17"/>
        <v>0</v>
      </c>
      <c r="J15" s="105">
        <f t="shared" si="17"/>
        <v>0</v>
      </c>
      <c r="K15" s="79">
        <f t="shared" si="17"/>
        <v>1123010</v>
      </c>
      <c r="L15" s="74">
        <f t="shared" si="17"/>
        <v>685790</v>
      </c>
      <c r="M15" s="173">
        <f t="shared" si="17"/>
        <v>0</v>
      </c>
      <c r="N15" s="74">
        <f>SUM(N16:N22)</f>
        <v>0</v>
      </c>
      <c r="O15" s="74">
        <f t="shared" si="17"/>
        <v>0</v>
      </c>
      <c r="P15" s="74">
        <f t="shared" si="17"/>
        <v>0</v>
      </c>
      <c r="Q15" s="70">
        <f t="shared" si="6"/>
        <v>0</v>
      </c>
      <c r="R15" s="74">
        <f aca="true" t="shared" si="18" ref="R15:AL15">SUM(R16:R22)</f>
        <v>0</v>
      </c>
      <c r="S15" s="73">
        <f t="shared" si="18"/>
        <v>0</v>
      </c>
      <c r="T15" s="90">
        <f t="shared" si="18"/>
        <v>0</v>
      </c>
      <c r="U15" s="70">
        <f t="shared" si="7"/>
        <v>0</v>
      </c>
      <c r="V15" s="73">
        <f>SUM(V16:V22)</f>
        <v>0</v>
      </c>
      <c r="W15" s="105">
        <f>SUM(W16:W22)</f>
        <v>0</v>
      </c>
      <c r="X15" s="66">
        <f t="shared" si="8"/>
        <v>5250</v>
      </c>
      <c r="Y15" s="73">
        <f t="shared" si="18"/>
        <v>0</v>
      </c>
      <c r="Z15" s="73">
        <f>SUM(Z16:Z22)</f>
        <v>0</v>
      </c>
      <c r="AA15" s="90">
        <f t="shared" si="18"/>
        <v>5250</v>
      </c>
      <c r="AB15" s="66">
        <f t="shared" si="9"/>
        <v>0</v>
      </c>
      <c r="AC15" s="73">
        <f t="shared" si="18"/>
        <v>0</v>
      </c>
      <c r="AD15" s="73">
        <f>SUM(AD16:AD22)</f>
        <v>0</v>
      </c>
      <c r="AE15" s="73">
        <f t="shared" si="18"/>
        <v>0</v>
      </c>
      <c r="AF15" s="73">
        <f t="shared" si="18"/>
        <v>0</v>
      </c>
      <c r="AG15" s="76">
        <f>SUM(AG16:AG22)</f>
        <v>0</v>
      </c>
      <c r="AH15" s="73">
        <f t="shared" si="18"/>
        <v>0</v>
      </c>
      <c r="AI15" s="74">
        <f>SUM(AI16:AI22)</f>
        <v>0</v>
      </c>
      <c r="AJ15" s="90">
        <f>SUM(AJ16:AJ22)</f>
        <v>0</v>
      </c>
      <c r="AK15" s="173">
        <f t="shared" si="18"/>
        <v>0</v>
      </c>
      <c r="AL15" s="77">
        <f t="shared" si="18"/>
        <v>0</v>
      </c>
      <c r="AM15" s="72">
        <f aca="true" t="shared" si="19" ref="AM15:AU15">SUM(AM16:AM22)</f>
        <v>0</v>
      </c>
      <c r="AN15" s="90">
        <f t="shared" si="19"/>
        <v>0</v>
      </c>
      <c r="AO15" s="72">
        <f t="shared" si="19"/>
        <v>0</v>
      </c>
      <c r="AP15" s="77">
        <f t="shared" si="19"/>
        <v>0</v>
      </c>
      <c r="AQ15" s="72">
        <f t="shared" si="19"/>
        <v>0</v>
      </c>
      <c r="AR15" s="73">
        <f t="shared" si="19"/>
        <v>0</v>
      </c>
      <c r="AS15" s="73">
        <f t="shared" si="19"/>
        <v>0</v>
      </c>
      <c r="AT15" s="73">
        <f t="shared" si="19"/>
        <v>0</v>
      </c>
      <c r="AU15" s="173">
        <f t="shared" si="19"/>
        <v>0</v>
      </c>
    </row>
    <row r="16" spans="1:47" s="57" customFormat="1" ht="30" customHeight="1">
      <c r="A16" s="126" t="s">
        <v>17</v>
      </c>
      <c r="B16" s="52"/>
      <c r="C16" s="191" t="s">
        <v>18</v>
      </c>
      <c r="D16" s="65">
        <f t="shared" si="2"/>
        <v>1604300</v>
      </c>
      <c r="E16" s="169">
        <v>1123010</v>
      </c>
      <c r="F16" s="53">
        <v>481290</v>
      </c>
      <c r="G16" s="92"/>
      <c r="H16" s="54"/>
      <c r="I16" s="53"/>
      <c r="J16" s="55"/>
      <c r="K16" s="159">
        <f t="shared" si="4"/>
        <v>1123010</v>
      </c>
      <c r="L16" s="160">
        <f t="shared" si="5"/>
        <v>481290</v>
      </c>
      <c r="M16" s="161">
        <f t="shared" si="5"/>
        <v>0</v>
      </c>
      <c r="N16" s="54"/>
      <c r="O16" s="53"/>
      <c r="P16" s="53"/>
      <c r="Q16" s="70">
        <f t="shared" si="6"/>
        <v>0</v>
      </c>
      <c r="R16" s="54"/>
      <c r="S16" s="53"/>
      <c r="T16" s="91"/>
      <c r="U16" s="70">
        <f t="shared" si="7"/>
        <v>0</v>
      </c>
      <c r="V16" s="47"/>
      <c r="W16" s="106"/>
      <c r="X16" s="66">
        <f t="shared" si="8"/>
        <v>0</v>
      </c>
      <c r="Y16" s="53"/>
      <c r="Z16" s="55"/>
      <c r="AA16" s="92"/>
      <c r="AB16" s="66">
        <f t="shared" si="9"/>
        <v>0</v>
      </c>
      <c r="AC16" s="55"/>
      <c r="AD16" s="53"/>
      <c r="AE16" s="55"/>
      <c r="AF16" s="55"/>
      <c r="AG16" s="55"/>
      <c r="AH16" s="53"/>
      <c r="AI16" s="176"/>
      <c r="AJ16" s="92"/>
      <c r="AK16" s="178"/>
      <c r="AL16" s="56"/>
      <c r="AM16" s="88"/>
      <c r="AN16" s="92"/>
      <c r="AO16" s="88"/>
      <c r="AP16" s="56"/>
      <c r="AQ16" s="88"/>
      <c r="AR16" s="53"/>
      <c r="AS16" s="53"/>
      <c r="AT16" s="53"/>
      <c r="AU16" s="178"/>
    </row>
    <row r="17" spans="1:47" s="57" customFormat="1" ht="31.5" customHeight="1">
      <c r="A17" s="126" t="s">
        <v>19</v>
      </c>
      <c r="B17" s="46"/>
      <c r="C17" s="192">
        <v>912</v>
      </c>
      <c r="D17" s="65">
        <f t="shared" si="2"/>
        <v>5250</v>
      </c>
      <c r="E17" s="168"/>
      <c r="F17" s="47"/>
      <c r="G17" s="91"/>
      <c r="H17" s="48"/>
      <c r="I17" s="47"/>
      <c r="J17" s="49"/>
      <c r="K17" s="159">
        <f t="shared" si="4"/>
        <v>0</v>
      </c>
      <c r="L17" s="160">
        <f t="shared" si="5"/>
        <v>0</v>
      </c>
      <c r="M17" s="161">
        <f t="shared" si="5"/>
        <v>0</v>
      </c>
      <c r="N17" s="48"/>
      <c r="O17" s="47"/>
      <c r="P17" s="47"/>
      <c r="Q17" s="70">
        <f t="shared" si="6"/>
        <v>0</v>
      </c>
      <c r="R17" s="48"/>
      <c r="S17" s="47"/>
      <c r="T17" s="91"/>
      <c r="U17" s="70">
        <f t="shared" si="7"/>
        <v>0</v>
      </c>
      <c r="V17" s="47"/>
      <c r="W17" s="106"/>
      <c r="X17" s="66">
        <f t="shared" si="8"/>
        <v>5250</v>
      </c>
      <c r="Y17" s="47"/>
      <c r="Z17" s="49"/>
      <c r="AA17" s="91">
        <v>5250</v>
      </c>
      <c r="AB17" s="66">
        <f t="shared" si="9"/>
        <v>0</v>
      </c>
      <c r="AC17" s="49"/>
      <c r="AD17" s="47"/>
      <c r="AE17" s="49"/>
      <c r="AF17" s="49"/>
      <c r="AG17" s="49"/>
      <c r="AH17" s="47"/>
      <c r="AI17" s="106"/>
      <c r="AJ17" s="91"/>
      <c r="AK17" s="177"/>
      <c r="AL17" s="50"/>
      <c r="AM17" s="87"/>
      <c r="AN17" s="91"/>
      <c r="AO17" s="87"/>
      <c r="AP17" s="50"/>
      <c r="AQ17" s="87"/>
      <c r="AR17" s="47"/>
      <c r="AS17" s="47"/>
      <c r="AT17" s="47"/>
      <c r="AU17" s="177"/>
    </row>
    <row r="18" spans="1:47" s="57" customFormat="1" ht="23.25" customHeight="1" hidden="1">
      <c r="A18" s="126" t="s">
        <v>20</v>
      </c>
      <c r="B18" s="46"/>
      <c r="C18" s="192">
        <v>913</v>
      </c>
      <c r="D18" s="65">
        <f t="shared" si="2"/>
        <v>0</v>
      </c>
      <c r="E18" s="168">
        <v>0</v>
      </c>
      <c r="F18" s="47"/>
      <c r="G18" s="91"/>
      <c r="H18" s="48"/>
      <c r="I18" s="47"/>
      <c r="J18" s="49"/>
      <c r="K18" s="159">
        <f t="shared" si="4"/>
        <v>0</v>
      </c>
      <c r="L18" s="160">
        <f t="shared" si="5"/>
        <v>0</v>
      </c>
      <c r="M18" s="161">
        <f t="shared" si="5"/>
        <v>0</v>
      </c>
      <c r="N18" s="48"/>
      <c r="O18" s="47"/>
      <c r="P18" s="47"/>
      <c r="Q18" s="70">
        <f t="shared" si="6"/>
        <v>0</v>
      </c>
      <c r="R18" s="48"/>
      <c r="S18" s="47"/>
      <c r="T18" s="91"/>
      <c r="U18" s="70">
        <f t="shared" si="7"/>
        <v>0</v>
      </c>
      <c r="V18" s="47"/>
      <c r="W18" s="106"/>
      <c r="X18" s="66">
        <f t="shared" si="8"/>
        <v>0</v>
      </c>
      <c r="Y18" s="47"/>
      <c r="Z18" s="49"/>
      <c r="AA18" s="91">
        <v>0</v>
      </c>
      <c r="AB18" s="66">
        <f t="shared" si="9"/>
        <v>0</v>
      </c>
      <c r="AC18" s="49"/>
      <c r="AD18" s="47"/>
      <c r="AE18" s="49"/>
      <c r="AF18" s="49"/>
      <c r="AG18" s="49"/>
      <c r="AH18" s="47"/>
      <c r="AI18" s="106"/>
      <c r="AJ18" s="91"/>
      <c r="AK18" s="177"/>
      <c r="AL18" s="50"/>
      <c r="AM18" s="87"/>
      <c r="AN18" s="91"/>
      <c r="AO18" s="87"/>
      <c r="AP18" s="50"/>
      <c r="AQ18" s="87"/>
      <c r="AR18" s="47"/>
      <c r="AS18" s="47"/>
      <c r="AT18" s="47"/>
      <c r="AU18" s="177"/>
    </row>
    <row r="19" spans="1:47" s="57" customFormat="1" ht="30" customHeight="1" hidden="1">
      <c r="A19" s="126" t="s">
        <v>21</v>
      </c>
      <c r="B19" s="46"/>
      <c r="C19" s="192">
        <v>914</v>
      </c>
      <c r="D19" s="65">
        <f t="shared" si="2"/>
        <v>0</v>
      </c>
      <c r="E19" s="168">
        <v>0</v>
      </c>
      <c r="F19" s="47"/>
      <c r="G19" s="91"/>
      <c r="H19" s="48"/>
      <c r="I19" s="47"/>
      <c r="J19" s="49"/>
      <c r="K19" s="159">
        <f t="shared" si="4"/>
        <v>0</v>
      </c>
      <c r="L19" s="160">
        <f t="shared" si="5"/>
        <v>0</v>
      </c>
      <c r="M19" s="161">
        <f t="shared" si="5"/>
        <v>0</v>
      </c>
      <c r="N19" s="48"/>
      <c r="O19" s="47"/>
      <c r="P19" s="47"/>
      <c r="Q19" s="70">
        <f t="shared" si="6"/>
        <v>0</v>
      </c>
      <c r="R19" s="48"/>
      <c r="S19" s="47"/>
      <c r="T19" s="91"/>
      <c r="U19" s="70">
        <f t="shared" si="7"/>
        <v>0</v>
      </c>
      <c r="V19" s="47"/>
      <c r="W19" s="106"/>
      <c r="X19" s="66">
        <f t="shared" si="8"/>
        <v>0</v>
      </c>
      <c r="Y19" s="47"/>
      <c r="Z19" s="49"/>
      <c r="AA19" s="91">
        <v>0</v>
      </c>
      <c r="AB19" s="66">
        <f t="shared" si="9"/>
        <v>0</v>
      </c>
      <c r="AC19" s="49"/>
      <c r="AD19" s="47"/>
      <c r="AE19" s="49"/>
      <c r="AF19" s="49"/>
      <c r="AG19" s="49"/>
      <c r="AH19" s="47"/>
      <c r="AI19" s="106"/>
      <c r="AJ19" s="91"/>
      <c r="AK19" s="177"/>
      <c r="AL19" s="50"/>
      <c r="AM19" s="87"/>
      <c r="AN19" s="91"/>
      <c r="AO19" s="87"/>
      <c r="AP19" s="50"/>
      <c r="AQ19" s="87"/>
      <c r="AR19" s="47"/>
      <c r="AS19" s="47"/>
      <c r="AT19" s="47"/>
      <c r="AU19" s="177"/>
    </row>
    <row r="20" spans="1:47" s="57" customFormat="1" ht="45" customHeight="1">
      <c r="A20" s="126" t="s">
        <v>22</v>
      </c>
      <c r="B20" s="46"/>
      <c r="C20" s="192">
        <v>916</v>
      </c>
      <c r="D20" s="65">
        <f t="shared" si="2"/>
        <v>46800</v>
      </c>
      <c r="E20" s="168"/>
      <c r="F20" s="47">
        <v>46800</v>
      </c>
      <c r="G20" s="91"/>
      <c r="H20" s="48"/>
      <c r="I20" s="47"/>
      <c r="J20" s="49"/>
      <c r="K20" s="159">
        <f t="shared" si="4"/>
        <v>0</v>
      </c>
      <c r="L20" s="160">
        <f t="shared" si="5"/>
        <v>46800</v>
      </c>
      <c r="M20" s="161">
        <f t="shared" si="5"/>
        <v>0</v>
      </c>
      <c r="N20" s="48"/>
      <c r="O20" s="47"/>
      <c r="P20" s="47"/>
      <c r="Q20" s="70">
        <f t="shared" si="6"/>
        <v>0</v>
      </c>
      <c r="R20" s="48"/>
      <c r="S20" s="47"/>
      <c r="T20" s="91"/>
      <c r="U20" s="70">
        <f t="shared" si="7"/>
        <v>0</v>
      </c>
      <c r="V20" s="47"/>
      <c r="W20" s="106"/>
      <c r="X20" s="66">
        <f t="shared" si="8"/>
        <v>0</v>
      </c>
      <c r="Y20" s="47"/>
      <c r="Z20" s="49"/>
      <c r="AA20" s="91"/>
      <c r="AB20" s="66">
        <f t="shared" si="9"/>
        <v>0</v>
      </c>
      <c r="AC20" s="49"/>
      <c r="AD20" s="47"/>
      <c r="AE20" s="49"/>
      <c r="AF20" s="49"/>
      <c r="AG20" s="49"/>
      <c r="AH20" s="47"/>
      <c r="AI20" s="106"/>
      <c r="AJ20" s="91"/>
      <c r="AK20" s="177"/>
      <c r="AL20" s="50"/>
      <c r="AM20" s="87"/>
      <c r="AN20" s="91"/>
      <c r="AO20" s="87"/>
      <c r="AP20" s="50"/>
      <c r="AQ20" s="87"/>
      <c r="AR20" s="47"/>
      <c r="AS20" s="47"/>
      <c r="AT20" s="47"/>
      <c r="AU20" s="177"/>
    </row>
    <row r="21" spans="1:47" s="57" customFormat="1" ht="44.25" customHeight="1">
      <c r="A21" s="126" t="s">
        <v>23</v>
      </c>
      <c r="B21" s="46"/>
      <c r="C21" s="192">
        <v>917</v>
      </c>
      <c r="D21" s="65">
        <f t="shared" si="2"/>
        <v>156100</v>
      </c>
      <c r="E21" s="168"/>
      <c r="F21" s="47">
        <v>156100</v>
      </c>
      <c r="G21" s="91"/>
      <c r="H21" s="48"/>
      <c r="I21" s="47"/>
      <c r="J21" s="49"/>
      <c r="K21" s="159">
        <f t="shared" si="4"/>
        <v>0</v>
      </c>
      <c r="L21" s="160">
        <f t="shared" si="5"/>
        <v>156100</v>
      </c>
      <c r="M21" s="161">
        <f t="shared" si="5"/>
        <v>0</v>
      </c>
      <c r="N21" s="48"/>
      <c r="O21" s="47"/>
      <c r="P21" s="47"/>
      <c r="Q21" s="70">
        <f t="shared" si="6"/>
        <v>0</v>
      </c>
      <c r="R21" s="48"/>
      <c r="S21" s="47"/>
      <c r="T21" s="91"/>
      <c r="U21" s="70">
        <f t="shared" si="7"/>
        <v>0</v>
      </c>
      <c r="V21" s="47"/>
      <c r="W21" s="106"/>
      <c r="X21" s="66">
        <f t="shared" si="8"/>
        <v>0</v>
      </c>
      <c r="Y21" s="47"/>
      <c r="Z21" s="49"/>
      <c r="AA21" s="91"/>
      <c r="AB21" s="66">
        <f t="shared" si="9"/>
        <v>0</v>
      </c>
      <c r="AC21" s="49"/>
      <c r="AD21" s="47"/>
      <c r="AE21" s="49"/>
      <c r="AF21" s="49"/>
      <c r="AG21" s="49"/>
      <c r="AH21" s="47"/>
      <c r="AI21" s="106"/>
      <c r="AJ21" s="91"/>
      <c r="AK21" s="177"/>
      <c r="AL21" s="50"/>
      <c r="AM21" s="87"/>
      <c r="AN21" s="91"/>
      <c r="AO21" s="87"/>
      <c r="AP21" s="50"/>
      <c r="AQ21" s="87"/>
      <c r="AR21" s="47"/>
      <c r="AS21" s="47"/>
      <c r="AT21" s="47"/>
      <c r="AU21" s="177"/>
    </row>
    <row r="22" spans="1:47" s="57" customFormat="1" ht="18" customHeight="1">
      <c r="A22" s="126" t="s">
        <v>16</v>
      </c>
      <c r="B22" s="46"/>
      <c r="C22" s="192">
        <v>918</v>
      </c>
      <c r="D22" s="65">
        <f t="shared" si="2"/>
        <v>1600</v>
      </c>
      <c r="E22" s="168"/>
      <c r="F22" s="47">
        <v>1600</v>
      </c>
      <c r="G22" s="91"/>
      <c r="H22" s="48"/>
      <c r="I22" s="47"/>
      <c r="J22" s="49"/>
      <c r="K22" s="159">
        <f t="shared" si="4"/>
        <v>0</v>
      </c>
      <c r="L22" s="160">
        <f t="shared" si="5"/>
        <v>1600</v>
      </c>
      <c r="M22" s="161">
        <f t="shared" si="5"/>
        <v>0</v>
      </c>
      <c r="N22" s="48"/>
      <c r="O22" s="47"/>
      <c r="P22" s="47"/>
      <c r="Q22" s="70">
        <f t="shared" si="6"/>
        <v>0</v>
      </c>
      <c r="R22" s="48"/>
      <c r="S22" s="47"/>
      <c r="T22" s="91"/>
      <c r="U22" s="70">
        <f t="shared" si="7"/>
        <v>0</v>
      </c>
      <c r="V22" s="47"/>
      <c r="W22" s="106"/>
      <c r="X22" s="66">
        <f t="shared" si="8"/>
        <v>0</v>
      </c>
      <c r="Y22" s="47"/>
      <c r="Z22" s="49"/>
      <c r="AA22" s="91"/>
      <c r="AB22" s="66">
        <f t="shared" si="9"/>
        <v>0</v>
      </c>
      <c r="AC22" s="49"/>
      <c r="AD22" s="47"/>
      <c r="AE22" s="49"/>
      <c r="AF22" s="49"/>
      <c r="AG22" s="49"/>
      <c r="AH22" s="47"/>
      <c r="AI22" s="106"/>
      <c r="AJ22" s="91"/>
      <c r="AK22" s="177"/>
      <c r="AL22" s="50"/>
      <c r="AM22" s="87"/>
      <c r="AN22" s="91"/>
      <c r="AO22" s="87"/>
      <c r="AP22" s="50"/>
      <c r="AQ22" s="87"/>
      <c r="AR22" s="47"/>
      <c r="AS22" s="47"/>
      <c r="AT22" s="47"/>
      <c r="AU22" s="177"/>
    </row>
    <row r="23" spans="1:47" s="57" customFormat="1" ht="18.75" customHeight="1">
      <c r="A23" s="127" t="s">
        <v>24</v>
      </c>
      <c r="B23" s="71">
        <v>213</v>
      </c>
      <c r="C23" s="193"/>
      <c r="D23" s="65">
        <f>E23+F23+G23+N23+O23+P23+Q23+X23+AB23</f>
        <v>5904900</v>
      </c>
      <c r="E23" s="79">
        <f aca="true" t="shared" si="20" ref="E23:J23">E24</f>
        <v>1013900</v>
      </c>
      <c r="F23" s="73">
        <f t="shared" si="20"/>
        <v>96500</v>
      </c>
      <c r="G23" s="90">
        <f t="shared" si="20"/>
        <v>0</v>
      </c>
      <c r="H23" s="74">
        <f t="shared" si="20"/>
        <v>0</v>
      </c>
      <c r="I23" s="73">
        <f t="shared" si="20"/>
        <v>0</v>
      </c>
      <c r="J23" s="76">
        <f t="shared" si="20"/>
        <v>0</v>
      </c>
      <c r="K23" s="70">
        <f t="shared" si="4"/>
        <v>1013900</v>
      </c>
      <c r="L23" s="68">
        <f t="shared" si="5"/>
        <v>96500</v>
      </c>
      <c r="M23" s="136">
        <f t="shared" si="5"/>
        <v>0</v>
      </c>
      <c r="N23" s="74">
        <f>N24</f>
        <v>0</v>
      </c>
      <c r="O23" s="73">
        <f>O24</f>
        <v>0</v>
      </c>
      <c r="P23" s="73">
        <f>P24</f>
        <v>0</v>
      </c>
      <c r="Q23" s="70">
        <f t="shared" si="6"/>
        <v>0</v>
      </c>
      <c r="R23" s="73">
        <f>R24</f>
        <v>0</v>
      </c>
      <c r="S23" s="73">
        <f>S24</f>
        <v>0</v>
      </c>
      <c r="T23" s="90">
        <f>T24</f>
        <v>0</v>
      </c>
      <c r="U23" s="70">
        <f t="shared" si="7"/>
        <v>0</v>
      </c>
      <c r="V23" s="73">
        <f>V24</f>
        <v>0</v>
      </c>
      <c r="W23" s="73">
        <f>W24</f>
        <v>0</v>
      </c>
      <c r="X23" s="66">
        <f t="shared" si="8"/>
        <v>4794500</v>
      </c>
      <c r="Y23" s="73">
        <f>Y24</f>
        <v>0</v>
      </c>
      <c r="Z23" s="73">
        <f>Z24</f>
        <v>0</v>
      </c>
      <c r="AA23" s="90">
        <f>AA24</f>
        <v>4794500</v>
      </c>
      <c r="AB23" s="66">
        <f t="shared" si="9"/>
        <v>0</v>
      </c>
      <c r="AC23" s="73">
        <f aca="true" t="shared" si="21" ref="AC23:AN23">AC24</f>
        <v>0</v>
      </c>
      <c r="AD23" s="73">
        <f t="shared" si="21"/>
        <v>0</v>
      </c>
      <c r="AE23" s="73">
        <f t="shared" si="21"/>
        <v>0</v>
      </c>
      <c r="AF23" s="73">
        <f t="shared" si="21"/>
        <v>0</v>
      </c>
      <c r="AG23" s="76">
        <f t="shared" si="21"/>
        <v>0</v>
      </c>
      <c r="AH23" s="73">
        <f t="shared" si="21"/>
        <v>0</v>
      </c>
      <c r="AI23" s="74">
        <f t="shared" si="21"/>
        <v>0</v>
      </c>
      <c r="AJ23" s="90">
        <f t="shared" si="21"/>
        <v>0</v>
      </c>
      <c r="AK23" s="173">
        <f t="shared" si="21"/>
        <v>0</v>
      </c>
      <c r="AL23" s="77">
        <f t="shared" si="21"/>
        <v>0</v>
      </c>
      <c r="AM23" s="79">
        <f t="shared" si="21"/>
        <v>0</v>
      </c>
      <c r="AN23" s="90">
        <f t="shared" si="21"/>
        <v>0</v>
      </c>
      <c r="AO23" s="72">
        <f aca="true" t="shared" si="22" ref="AO23:AU23">AO24</f>
        <v>0</v>
      </c>
      <c r="AP23" s="77">
        <f t="shared" si="22"/>
        <v>0</v>
      </c>
      <c r="AQ23" s="72">
        <f t="shared" si="22"/>
        <v>0</v>
      </c>
      <c r="AR23" s="73">
        <f t="shared" si="22"/>
        <v>0</v>
      </c>
      <c r="AS23" s="73">
        <f t="shared" si="22"/>
        <v>0</v>
      </c>
      <c r="AT23" s="73">
        <f t="shared" si="22"/>
        <v>0</v>
      </c>
      <c r="AU23" s="173">
        <f t="shared" si="22"/>
        <v>0</v>
      </c>
    </row>
    <row r="24" spans="1:47" s="57" customFormat="1" ht="18.75" customHeight="1">
      <c r="A24" s="128" t="s">
        <v>24</v>
      </c>
      <c r="B24" s="46">
        <v>213</v>
      </c>
      <c r="C24" s="194"/>
      <c r="D24" s="65">
        <f aca="true" t="shared" si="23" ref="D24:D87">E24+F24+G24+N24+O24+P24+Q24+X24+AB24</f>
        <v>5904900</v>
      </c>
      <c r="E24" s="168">
        <v>1013900</v>
      </c>
      <c r="F24" s="47">
        <v>96500</v>
      </c>
      <c r="G24" s="91"/>
      <c r="H24" s="48"/>
      <c r="I24" s="47"/>
      <c r="J24" s="49"/>
      <c r="K24" s="159">
        <f t="shared" si="4"/>
        <v>1013900</v>
      </c>
      <c r="L24" s="160">
        <f t="shared" si="5"/>
        <v>96500</v>
      </c>
      <c r="M24" s="161">
        <f t="shared" si="5"/>
        <v>0</v>
      </c>
      <c r="N24" s="48"/>
      <c r="O24" s="47"/>
      <c r="P24" s="47"/>
      <c r="Q24" s="70">
        <f t="shared" si="6"/>
        <v>0</v>
      </c>
      <c r="R24" s="48"/>
      <c r="S24" s="47"/>
      <c r="T24" s="91"/>
      <c r="U24" s="70">
        <f t="shared" si="7"/>
        <v>0</v>
      </c>
      <c r="V24" s="47"/>
      <c r="W24" s="106"/>
      <c r="X24" s="66">
        <f t="shared" si="8"/>
        <v>4794500</v>
      </c>
      <c r="Y24" s="47"/>
      <c r="Z24" s="49"/>
      <c r="AA24" s="91">
        <v>4794500</v>
      </c>
      <c r="AB24" s="66">
        <f t="shared" si="9"/>
        <v>0</v>
      </c>
      <c r="AC24" s="49"/>
      <c r="AD24" s="47"/>
      <c r="AE24" s="49"/>
      <c r="AF24" s="49"/>
      <c r="AG24" s="49"/>
      <c r="AH24" s="47"/>
      <c r="AI24" s="106"/>
      <c r="AJ24" s="91"/>
      <c r="AK24" s="177"/>
      <c r="AL24" s="50"/>
      <c r="AM24" s="87"/>
      <c r="AN24" s="91"/>
      <c r="AO24" s="87"/>
      <c r="AP24" s="50"/>
      <c r="AQ24" s="87"/>
      <c r="AR24" s="47"/>
      <c r="AS24" s="47"/>
      <c r="AT24" s="47"/>
      <c r="AU24" s="177"/>
    </row>
    <row r="25" spans="1:47" s="58" customFormat="1" ht="16.5" customHeight="1">
      <c r="A25" s="129" t="s">
        <v>25</v>
      </c>
      <c r="B25" s="71">
        <v>220</v>
      </c>
      <c r="C25" s="195"/>
      <c r="D25" s="65">
        <f t="shared" si="23"/>
        <v>17471600</v>
      </c>
      <c r="E25" s="170">
        <f aca="true" t="shared" si="24" ref="E25:J25">E26+E28+E33+E37+E39+E49</f>
        <v>0</v>
      </c>
      <c r="F25" s="99">
        <f t="shared" si="24"/>
        <v>1632800</v>
      </c>
      <c r="G25" s="103">
        <f t="shared" si="24"/>
        <v>2966500</v>
      </c>
      <c r="H25" s="98">
        <f t="shared" si="24"/>
        <v>0</v>
      </c>
      <c r="I25" s="99">
        <f t="shared" si="24"/>
        <v>0</v>
      </c>
      <c r="J25" s="100">
        <f t="shared" si="24"/>
        <v>0</v>
      </c>
      <c r="K25" s="70">
        <f t="shared" si="4"/>
        <v>0</v>
      </c>
      <c r="L25" s="68">
        <f t="shared" si="5"/>
        <v>1632800</v>
      </c>
      <c r="M25" s="136">
        <f t="shared" si="5"/>
        <v>2966500</v>
      </c>
      <c r="N25" s="98">
        <f>N26+N28+N33+N37+N39+N49</f>
        <v>0</v>
      </c>
      <c r="O25" s="99">
        <f>O26+O28+O33+O37+O39+O49</f>
        <v>0</v>
      </c>
      <c r="P25" s="99">
        <f>P26+P28+P33+P37+P39+P49</f>
        <v>0</v>
      </c>
      <c r="Q25" s="70">
        <f t="shared" si="6"/>
        <v>2140000</v>
      </c>
      <c r="R25" s="98">
        <f>R26+R28+R33+R37+R39+R49</f>
        <v>2140000</v>
      </c>
      <c r="S25" s="99">
        <f>S26+S28+S33+S37+S39+S49</f>
        <v>0</v>
      </c>
      <c r="T25" s="103">
        <f>T26+T28+T33+T37+T39+T49</f>
        <v>0</v>
      </c>
      <c r="U25" s="70">
        <f t="shared" si="7"/>
        <v>0</v>
      </c>
      <c r="V25" s="99">
        <f>V26+V28+V33+V37+V39+V49</f>
        <v>0</v>
      </c>
      <c r="W25" s="107">
        <f>W26+W28+W33+W37+W39+W49</f>
        <v>0</v>
      </c>
      <c r="X25" s="66">
        <f t="shared" si="8"/>
        <v>545100</v>
      </c>
      <c r="Y25" s="99">
        <f>Y26+Y28+Y33+Y37+Y39+Y49</f>
        <v>0</v>
      </c>
      <c r="Z25" s="99">
        <f>Z26+Z28+Z33+Z37+Z39+Z49</f>
        <v>0</v>
      </c>
      <c r="AA25" s="103">
        <f>AA26+AA28+AA33+AA37+AA39+AA49</f>
        <v>545100</v>
      </c>
      <c r="AB25" s="66">
        <f t="shared" si="9"/>
        <v>10187200</v>
      </c>
      <c r="AC25" s="99">
        <f aca="true" t="shared" si="25" ref="AC25:AU25">AC26+AC28+AC33+AC37+AC39+AC49</f>
        <v>1037200</v>
      </c>
      <c r="AD25" s="99">
        <f t="shared" si="25"/>
        <v>0</v>
      </c>
      <c r="AE25" s="99">
        <f t="shared" si="25"/>
        <v>0</v>
      </c>
      <c r="AF25" s="99">
        <f t="shared" si="25"/>
        <v>9150000</v>
      </c>
      <c r="AG25" s="100">
        <f t="shared" si="25"/>
        <v>0</v>
      </c>
      <c r="AH25" s="99">
        <f t="shared" si="25"/>
        <v>0</v>
      </c>
      <c r="AI25" s="98">
        <f t="shared" si="25"/>
        <v>0</v>
      </c>
      <c r="AJ25" s="103">
        <f t="shared" si="25"/>
        <v>0</v>
      </c>
      <c r="AK25" s="179">
        <f t="shared" si="25"/>
        <v>0</v>
      </c>
      <c r="AL25" s="101">
        <f t="shared" si="25"/>
        <v>0</v>
      </c>
      <c r="AM25" s="102">
        <f t="shared" si="25"/>
        <v>0</v>
      </c>
      <c r="AN25" s="103">
        <f t="shared" si="25"/>
        <v>0</v>
      </c>
      <c r="AO25" s="100">
        <f t="shared" si="25"/>
        <v>0</v>
      </c>
      <c r="AP25" s="101">
        <f t="shared" si="25"/>
        <v>0</v>
      </c>
      <c r="AQ25" s="102">
        <f t="shared" si="25"/>
        <v>0</v>
      </c>
      <c r="AR25" s="99">
        <f t="shared" si="25"/>
        <v>0</v>
      </c>
      <c r="AS25" s="99">
        <f t="shared" si="25"/>
        <v>0</v>
      </c>
      <c r="AT25" s="99">
        <f t="shared" si="25"/>
        <v>0</v>
      </c>
      <c r="AU25" s="179">
        <f t="shared" si="25"/>
        <v>0</v>
      </c>
    </row>
    <row r="26" spans="1:47" s="51" customFormat="1" ht="23.25" customHeight="1">
      <c r="A26" s="123" t="s">
        <v>26</v>
      </c>
      <c r="B26" s="71">
        <v>221</v>
      </c>
      <c r="C26" s="193"/>
      <c r="D26" s="65">
        <f t="shared" si="23"/>
        <v>167700</v>
      </c>
      <c r="E26" s="79">
        <f aca="true" t="shared" si="26" ref="E26:J26">E27</f>
        <v>0</v>
      </c>
      <c r="F26" s="74">
        <f t="shared" si="26"/>
        <v>10600</v>
      </c>
      <c r="G26" s="173">
        <f t="shared" si="26"/>
        <v>0</v>
      </c>
      <c r="H26" s="74">
        <f t="shared" si="26"/>
        <v>0</v>
      </c>
      <c r="I26" s="74">
        <f t="shared" si="26"/>
        <v>0</v>
      </c>
      <c r="J26" s="105">
        <f t="shared" si="26"/>
        <v>0</v>
      </c>
      <c r="K26" s="70">
        <f t="shared" si="4"/>
        <v>0</v>
      </c>
      <c r="L26" s="68">
        <f aca="true" t="shared" si="27" ref="L26:L87">F26+I26</f>
        <v>10600</v>
      </c>
      <c r="M26" s="136">
        <f aca="true" t="shared" si="28" ref="M26:M87">G26+J26</f>
        <v>0</v>
      </c>
      <c r="N26" s="74">
        <f>N27</f>
        <v>0</v>
      </c>
      <c r="O26" s="74">
        <f>O27</f>
        <v>0</v>
      </c>
      <c r="P26" s="74">
        <f>P27</f>
        <v>0</v>
      </c>
      <c r="Q26" s="70">
        <f t="shared" si="6"/>
        <v>0</v>
      </c>
      <c r="R26" s="74">
        <f>R27</f>
        <v>0</v>
      </c>
      <c r="S26" s="74">
        <f>S27</f>
        <v>0</v>
      </c>
      <c r="T26" s="173">
        <f>T27</f>
        <v>0</v>
      </c>
      <c r="U26" s="70">
        <f t="shared" si="7"/>
        <v>0</v>
      </c>
      <c r="V26" s="74">
        <f>V27</f>
        <v>0</v>
      </c>
      <c r="W26" s="74">
        <f>W27</f>
        <v>0</v>
      </c>
      <c r="X26" s="66">
        <f t="shared" si="8"/>
        <v>157100</v>
      </c>
      <c r="Y26" s="73">
        <f>Y27</f>
        <v>0</v>
      </c>
      <c r="Z26" s="73">
        <f>Z27</f>
        <v>0</v>
      </c>
      <c r="AA26" s="90">
        <f>AA27</f>
        <v>157100</v>
      </c>
      <c r="AB26" s="66">
        <f t="shared" si="9"/>
        <v>0</v>
      </c>
      <c r="AC26" s="73">
        <f aca="true" t="shared" si="29" ref="AC26:AN26">AC27</f>
        <v>0</v>
      </c>
      <c r="AD26" s="74">
        <f t="shared" si="29"/>
        <v>0</v>
      </c>
      <c r="AE26" s="74">
        <f t="shared" si="29"/>
        <v>0</v>
      </c>
      <c r="AF26" s="74">
        <f t="shared" si="29"/>
        <v>0</v>
      </c>
      <c r="AG26" s="105">
        <f t="shared" si="29"/>
        <v>0</v>
      </c>
      <c r="AH26" s="73">
        <f t="shared" si="29"/>
        <v>0</v>
      </c>
      <c r="AI26" s="74">
        <f t="shared" si="29"/>
        <v>0</v>
      </c>
      <c r="AJ26" s="173">
        <f t="shared" si="29"/>
        <v>0</v>
      </c>
      <c r="AK26" s="173">
        <f t="shared" si="29"/>
        <v>0</v>
      </c>
      <c r="AL26" s="77">
        <f t="shared" si="29"/>
        <v>0</v>
      </c>
      <c r="AM26" s="72">
        <f t="shared" si="29"/>
        <v>0</v>
      </c>
      <c r="AN26" s="90">
        <f t="shared" si="29"/>
        <v>0</v>
      </c>
      <c r="AO26" s="72">
        <f aca="true" t="shared" si="30" ref="AO26:AU26">AO27</f>
        <v>0</v>
      </c>
      <c r="AP26" s="77">
        <f t="shared" si="30"/>
        <v>0</v>
      </c>
      <c r="AQ26" s="72">
        <f t="shared" si="30"/>
        <v>0</v>
      </c>
      <c r="AR26" s="73">
        <f t="shared" si="30"/>
        <v>0</v>
      </c>
      <c r="AS26" s="73">
        <f t="shared" si="30"/>
        <v>0</v>
      </c>
      <c r="AT26" s="73">
        <f t="shared" si="30"/>
        <v>0</v>
      </c>
      <c r="AU26" s="173">
        <f t="shared" si="30"/>
        <v>0</v>
      </c>
    </row>
    <row r="27" spans="1:47" s="51" customFormat="1" ht="17.25" customHeight="1">
      <c r="A27" s="130" t="s">
        <v>26</v>
      </c>
      <c r="B27" s="46">
        <v>221</v>
      </c>
      <c r="C27" s="194"/>
      <c r="D27" s="65">
        <f t="shared" si="23"/>
        <v>167700</v>
      </c>
      <c r="E27" s="168"/>
      <c r="F27" s="47">
        <v>10600</v>
      </c>
      <c r="G27" s="91"/>
      <c r="H27" s="48"/>
      <c r="I27" s="47"/>
      <c r="J27" s="49"/>
      <c r="K27" s="159">
        <f t="shared" si="4"/>
        <v>0</v>
      </c>
      <c r="L27" s="160">
        <f t="shared" si="27"/>
        <v>10600</v>
      </c>
      <c r="M27" s="161">
        <f t="shared" si="28"/>
        <v>0</v>
      </c>
      <c r="N27" s="48"/>
      <c r="O27" s="47"/>
      <c r="P27" s="47"/>
      <c r="Q27" s="70">
        <f t="shared" si="6"/>
        <v>0</v>
      </c>
      <c r="R27" s="48"/>
      <c r="S27" s="47"/>
      <c r="T27" s="91"/>
      <c r="U27" s="70">
        <f t="shared" si="7"/>
        <v>0</v>
      </c>
      <c r="V27" s="47"/>
      <c r="W27" s="106"/>
      <c r="X27" s="66">
        <f t="shared" si="8"/>
        <v>157100</v>
      </c>
      <c r="Y27" s="47"/>
      <c r="Z27" s="49"/>
      <c r="AA27" s="91">
        <v>157100</v>
      </c>
      <c r="AB27" s="66">
        <f t="shared" si="9"/>
        <v>0</v>
      </c>
      <c r="AC27" s="49"/>
      <c r="AD27" s="47"/>
      <c r="AE27" s="49"/>
      <c r="AF27" s="49"/>
      <c r="AG27" s="49"/>
      <c r="AH27" s="47"/>
      <c r="AI27" s="106"/>
      <c r="AJ27" s="91"/>
      <c r="AK27" s="177"/>
      <c r="AL27" s="50"/>
      <c r="AM27" s="87"/>
      <c r="AN27" s="91"/>
      <c r="AO27" s="87"/>
      <c r="AP27" s="50"/>
      <c r="AQ27" s="87"/>
      <c r="AR27" s="47"/>
      <c r="AS27" s="47"/>
      <c r="AT27" s="47"/>
      <c r="AU27" s="177"/>
    </row>
    <row r="28" spans="1:47" s="51" customFormat="1" ht="17.25" customHeight="1">
      <c r="A28" s="127" t="s">
        <v>27</v>
      </c>
      <c r="B28" s="71">
        <v>222</v>
      </c>
      <c r="C28" s="193"/>
      <c r="D28" s="65">
        <f t="shared" si="23"/>
        <v>131000</v>
      </c>
      <c r="E28" s="79">
        <f aca="true" t="shared" si="31" ref="E28:J28">SUM(E29:E32)</f>
        <v>0</v>
      </c>
      <c r="F28" s="73">
        <f t="shared" si="31"/>
        <v>68000</v>
      </c>
      <c r="G28" s="90">
        <f t="shared" si="31"/>
        <v>0</v>
      </c>
      <c r="H28" s="74">
        <f t="shared" si="31"/>
        <v>0</v>
      </c>
      <c r="I28" s="73">
        <f t="shared" si="31"/>
        <v>0</v>
      </c>
      <c r="J28" s="76">
        <f t="shared" si="31"/>
        <v>0</v>
      </c>
      <c r="K28" s="70">
        <f t="shared" si="4"/>
        <v>0</v>
      </c>
      <c r="L28" s="68">
        <f t="shared" si="27"/>
        <v>68000</v>
      </c>
      <c r="M28" s="136">
        <f t="shared" si="28"/>
        <v>0</v>
      </c>
      <c r="N28" s="74">
        <f>SUM(N29:N32)</f>
        <v>0</v>
      </c>
      <c r="O28" s="73">
        <f>SUM(O29:O32)</f>
        <v>0</v>
      </c>
      <c r="P28" s="73">
        <f>SUM(P29:P32)</f>
        <v>0</v>
      </c>
      <c r="Q28" s="70">
        <f t="shared" si="6"/>
        <v>0</v>
      </c>
      <c r="R28" s="74">
        <f>SUM(R29:R32)</f>
        <v>0</v>
      </c>
      <c r="S28" s="73">
        <f>SUM(S29:S32)</f>
        <v>0</v>
      </c>
      <c r="T28" s="90">
        <f>SUM(T29:T32)</f>
        <v>0</v>
      </c>
      <c r="U28" s="70">
        <f t="shared" si="7"/>
        <v>0</v>
      </c>
      <c r="V28" s="73">
        <f>SUM(V29:V32)</f>
        <v>0</v>
      </c>
      <c r="W28" s="105">
        <f>SUM(W29:W32)</f>
        <v>0</v>
      </c>
      <c r="X28" s="66">
        <f t="shared" si="8"/>
        <v>63000</v>
      </c>
      <c r="Y28" s="73">
        <f>SUM(Y29:Y32)</f>
        <v>0</v>
      </c>
      <c r="Z28" s="73">
        <f>SUM(Z29:Z32)</f>
        <v>0</v>
      </c>
      <c r="AA28" s="90">
        <f>SUM(AA29:AA32)</f>
        <v>63000</v>
      </c>
      <c r="AB28" s="66">
        <f t="shared" si="9"/>
        <v>0</v>
      </c>
      <c r="AC28" s="73">
        <f aca="true" t="shared" si="32" ref="AC28:AU28">SUM(AC29:AC32)</f>
        <v>0</v>
      </c>
      <c r="AD28" s="73">
        <f t="shared" si="32"/>
        <v>0</v>
      </c>
      <c r="AE28" s="73">
        <f t="shared" si="32"/>
        <v>0</v>
      </c>
      <c r="AF28" s="73">
        <f t="shared" si="32"/>
        <v>0</v>
      </c>
      <c r="AG28" s="76">
        <f t="shared" si="32"/>
        <v>0</v>
      </c>
      <c r="AH28" s="73">
        <f t="shared" si="32"/>
        <v>0</v>
      </c>
      <c r="AI28" s="74">
        <f t="shared" si="32"/>
        <v>0</v>
      </c>
      <c r="AJ28" s="90">
        <f t="shared" si="32"/>
        <v>0</v>
      </c>
      <c r="AK28" s="173">
        <f t="shared" si="32"/>
        <v>0</v>
      </c>
      <c r="AL28" s="77">
        <f t="shared" si="32"/>
        <v>0</v>
      </c>
      <c r="AM28" s="72">
        <f t="shared" si="32"/>
        <v>0</v>
      </c>
      <c r="AN28" s="90">
        <f t="shared" si="32"/>
        <v>0</v>
      </c>
      <c r="AO28" s="72">
        <f t="shared" si="32"/>
        <v>0</v>
      </c>
      <c r="AP28" s="77">
        <f t="shared" si="32"/>
        <v>0</v>
      </c>
      <c r="AQ28" s="72">
        <f t="shared" si="32"/>
        <v>0</v>
      </c>
      <c r="AR28" s="73">
        <f t="shared" si="32"/>
        <v>0</v>
      </c>
      <c r="AS28" s="73">
        <f t="shared" si="32"/>
        <v>0</v>
      </c>
      <c r="AT28" s="73">
        <f t="shared" si="32"/>
        <v>0</v>
      </c>
      <c r="AU28" s="173">
        <f t="shared" si="32"/>
        <v>0</v>
      </c>
    </row>
    <row r="29" spans="1:47" s="51" customFormat="1" ht="77.25" customHeight="1">
      <c r="A29" s="126" t="s">
        <v>28</v>
      </c>
      <c r="B29" s="46"/>
      <c r="C29" s="192">
        <v>921</v>
      </c>
      <c r="D29" s="65">
        <f t="shared" si="23"/>
        <v>131000</v>
      </c>
      <c r="E29" s="168"/>
      <c r="F29" s="47">
        <v>68000</v>
      </c>
      <c r="G29" s="91"/>
      <c r="H29" s="48"/>
      <c r="I29" s="47"/>
      <c r="J29" s="49"/>
      <c r="K29" s="159">
        <f t="shared" si="4"/>
        <v>0</v>
      </c>
      <c r="L29" s="160">
        <f t="shared" si="27"/>
        <v>68000</v>
      </c>
      <c r="M29" s="161">
        <f t="shared" si="28"/>
        <v>0</v>
      </c>
      <c r="N29" s="48"/>
      <c r="O29" s="47"/>
      <c r="P29" s="47"/>
      <c r="Q29" s="70">
        <f t="shared" si="6"/>
        <v>0</v>
      </c>
      <c r="R29" s="48"/>
      <c r="S29" s="47"/>
      <c r="T29" s="91"/>
      <c r="U29" s="70">
        <f t="shared" si="7"/>
        <v>0</v>
      </c>
      <c r="V29" s="47"/>
      <c r="W29" s="106"/>
      <c r="X29" s="66">
        <f t="shared" si="8"/>
        <v>63000</v>
      </c>
      <c r="Y29" s="47"/>
      <c r="Z29" s="49"/>
      <c r="AA29" s="91">
        <v>63000</v>
      </c>
      <c r="AB29" s="66">
        <f t="shared" si="9"/>
        <v>0</v>
      </c>
      <c r="AC29" s="49"/>
      <c r="AD29" s="47"/>
      <c r="AE29" s="49"/>
      <c r="AF29" s="49"/>
      <c r="AG29" s="49"/>
      <c r="AH29" s="47"/>
      <c r="AI29" s="106"/>
      <c r="AJ29" s="91"/>
      <c r="AK29" s="177"/>
      <c r="AL29" s="50"/>
      <c r="AM29" s="87"/>
      <c r="AN29" s="91"/>
      <c r="AO29" s="87"/>
      <c r="AP29" s="50"/>
      <c r="AQ29" s="87"/>
      <c r="AR29" s="47"/>
      <c r="AS29" s="47"/>
      <c r="AT29" s="47"/>
      <c r="AU29" s="177"/>
    </row>
    <row r="30" spans="1:47" s="51" customFormat="1" ht="21.75" customHeight="1">
      <c r="A30" s="126" t="s">
        <v>29</v>
      </c>
      <c r="B30" s="46"/>
      <c r="C30" s="192">
        <v>922</v>
      </c>
      <c r="D30" s="65">
        <f t="shared" si="23"/>
        <v>0</v>
      </c>
      <c r="E30" s="168"/>
      <c r="F30" s="47"/>
      <c r="G30" s="91"/>
      <c r="H30" s="48"/>
      <c r="I30" s="47"/>
      <c r="J30" s="49"/>
      <c r="K30" s="159">
        <f t="shared" si="4"/>
        <v>0</v>
      </c>
      <c r="L30" s="160">
        <f t="shared" si="27"/>
        <v>0</v>
      </c>
      <c r="M30" s="161">
        <f t="shared" si="28"/>
        <v>0</v>
      </c>
      <c r="N30" s="48"/>
      <c r="O30" s="47"/>
      <c r="P30" s="47"/>
      <c r="Q30" s="70">
        <f t="shared" si="6"/>
        <v>0</v>
      </c>
      <c r="R30" s="48"/>
      <c r="S30" s="47"/>
      <c r="T30" s="91"/>
      <c r="U30" s="70">
        <f t="shared" si="7"/>
        <v>0</v>
      </c>
      <c r="V30" s="47"/>
      <c r="W30" s="106"/>
      <c r="X30" s="66">
        <f t="shared" si="8"/>
        <v>0</v>
      </c>
      <c r="Y30" s="47"/>
      <c r="Z30" s="49"/>
      <c r="AA30" s="91"/>
      <c r="AB30" s="66">
        <f t="shared" si="9"/>
        <v>0</v>
      </c>
      <c r="AC30" s="49"/>
      <c r="AD30" s="47"/>
      <c r="AE30" s="49"/>
      <c r="AF30" s="49"/>
      <c r="AG30" s="49"/>
      <c r="AH30" s="47"/>
      <c r="AI30" s="106"/>
      <c r="AJ30" s="91"/>
      <c r="AK30" s="177"/>
      <c r="AL30" s="50"/>
      <c r="AM30" s="87"/>
      <c r="AN30" s="91"/>
      <c r="AO30" s="87"/>
      <c r="AP30" s="50"/>
      <c r="AQ30" s="87"/>
      <c r="AR30" s="47"/>
      <c r="AS30" s="47"/>
      <c r="AT30" s="47"/>
      <c r="AU30" s="177"/>
    </row>
    <row r="31" spans="1:47" s="51" customFormat="1" ht="45.75" customHeight="1">
      <c r="A31" s="126" t="s">
        <v>30</v>
      </c>
      <c r="B31" s="46"/>
      <c r="C31" s="192">
        <v>923</v>
      </c>
      <c r="D31" s="65">
        <f t="shared" si="23"/>
        <v>0</v>
      </c>
      <c r="E31" s="168"/>
      <c r="F31" s="47"/>
      <c r="G31" s="91"/>
      <c r="H31" s="48"/>
      <c r="I31" s="47"/>
      <c r="J31" s="49"/>
      <c r="K31" s="159">
        <f t="shared" si="4"/>
        <v>0</v>
      </c>
      <c r="L31" s="160">
        <f t="shared" si="27"/>
        <v>0</v>
      </c>
      <c r="M31" s="161">
        <f t="shared" si="28"/>
        <v>0</v>
      </c>
      <c r="N31" s="48"/>
      <c r="O31" s="47"/>
      <c r="P31" s="47"/>
      <c r="Q31" s="70">
        <f t="shared" si="6"/>
        <v>0</v>
      </c>
      <c r="R31" s="48"/>
      <c r="S31" s="47"/>
      <c r="T31" s="91"/>
      <c r="U31" s="70">
        <f t="shared" si="7"/>
        <v>0</v>
      </c>
      <c r="V31" s="47"/>
      <c r="W31" s="106"/>
      <c r="X31" s="66">
        <f t="shared" si="8"/>
        <v>0</v>
      </c>
      <c r="Y31" s="47"/>
      <c r="Z31" s="49"/>
      <c r="AA31" s="91"/>
      <c r="AB31" s="66">
        <f t="shared" si="9"/>
        <v>0</v>
      </c>
      <c r="AC31" s="49"/>
      <c r="AD31" s="47"/>
      <c r="AE31" s="49"/>
      <c r="AF31" s="49"/>
      <c r="AG31" s="49"/>
      <c r="AH31" s="47"/>
      <c r="AI31" s="106"/>
      <c r="AJ31" s="91"/>
      <c r="AK31" s="177"/>
      <c r="AL31" s="50"/>
      <c r="AM31" s="87"/>
      <c r="AN31" s="91"/>
      <c r="AO31" s="87"/>
      <c r="AP31" s="50"/>
      <c r="AQ31" s="87"/>
      <c r="AR31" s="47"/>
      <c r="AS31" s="47"/>
      <c r="AT31" s="47"/>
      <c r="AU31" s="177"/>
    </row>
    <row r="32" spans="1:47" s="51" customFormat="1" ht="47.25" customHeight="1">
      <c r="A32" s="126" t="s">
        <v>31</v>
      </c>
      <c r="B32" s="46"/>
      <c r="C32" s="192">
        <v>924</v>
      </c>
      <c r="D32" s="65">
        <f t="shared" si="23"/>
        <v>0</v>
      </c>
      <c r="E32" s="168"/>
      <c r="F32" s="47"/>
      <c r="G32" s="91"/>
      <c r="H32" s="48"/>
      <c r="I32" s="47"/>
      <c r="J32" s="49"/>
      <c r="K32" s="159">
        <f t="shared" si="4"/>
        <v>0</v>
      </c>
      <c r="L32" s="160">
        <f t="shared" si="27"/>
        <v>0</v>
      </c>
      <c r="M32" s="161">
        <f t="shared" si="28"/>
        <v>0</v>
      </c>
      <c r="N32" s="48"/>
      <c r="O32" s="47"/>
      <c r="P32" s="47"/>
      <c r="Q32" s="70">
        <f t="shared" si="6"/>
        <v>0</v>
      </c>
      <c r="R32" s="48"/>
      <c r="S32" s="47"/>
      <c r="T32" s="91"/>
      <c r="U32" s="70">
        <f t="shared" si="7"/>
        <v>0</v>
      </c>
      <c r="V32" s="47"/>
      <c r="W32" s="106"/>
      <c r="X32" s="66">
        <f t="shared" si="8"/>
        <v>0</v>
      </c>
      <c r="Y32" s="47"/>
      <c r="Z32" s="49"/>
      <c r="AA32" s="91"/>
      <c r="AB32" s="66">
        <f t="shared" si="9"/>
        <v>0</v>
      </c>
      <c r="AC32" s="49"/>
      <c r="AD32" s="47"/>
      <c r="AE32" s="49"/>
      <c r="AF32" s="49"/>
      <c r="AG32" s="49"/>
      <c r="AH32" s="47"/>
      <c r="AI32" s="106"/>
      <c r="AJ32" s="91"/>
      <c r="AK32" s="177"/>
      <c r="AL32" s="50"/>
      <c r="AM32" s="87"/>
      <c r="AN32" s="91"/>
      <c r="AO32" s="87"/>
      <c r="AP32" s="50"/>
      <c r="AQ32" s="87"/>
      <c r="AR32" s="47"/>
      <c r="AS32" s="47"/>
      <c r="AT32" s="47"/>
      <c r="AU32" s="177"/>
    </row>
    <row r="33" spans="1:47" s="51" customFormat="1" ht="21" customHeight="1">
      <c r="A33" s="127" t="s">
        <v>32</v>
      </c>
      <c r="B33" s="71">
        <v>223</v>
      </c>
      <c r="C33" s="193"/>
      <c r="D33" s="65">
        <f t="shared" si="23"/>
        <v>2154500</v>
      </c>
      <c r="E33" s="79">
        <f>SUM(E34:E36)</f>
        <v>0</v>
      </c>
      <c r="F33" s="74">
        <f aca="true" t="shared" si="33" ref="F33:P33">SUM(F34:F36)</f>
        <v>0</v>
      </c>
      <c r="G33" s="173">
        <f t="shared" si="33"/>
        <v>2154500</v>
      </c>
      <c r="H33" s="74">
        <f t="shared" si="33"/>
        <v>0</v>
      </c>
      <c r="I33" s="74">
        <f t="shared" si="33"/>
        <v>0</v>
      </c>
      <c r="J33" s="105">
        <f t="shared" si="33"/>
        <v>0</v>
      </c>
      <c r="K33" s="79">
        <f t="shared" si="33"/>
        <v>0</v>
      </c>
      <c r="L33" s="74">
        <f t="shared" si="33"/>
        <v>0</v>
      </c>
      <c r="M33" s="173">
        <f t="shared" si="33"/>
        <v>2154500</v>
      </c>
      <c r="N33" s="74">
        <f t="shared" si="33"/>
        <v>0</v>
      </c>
      <c r="O33" s="74">
        <f t="shared" si="33"/>
        <v>0</v>
      </c>
      <c r="P33" s="74">
        <f t="shared" si="33"/>
        <v>0</v>
      </c>
      <c r="Q33" s="70">
        <f t="shared" si="6"/>
        <v>0</v>
      </c>
      <c r="R33" s="74">
        <f>SUM(R34:R36)</f>
        <v>0</v>
      </c>
      <c r="S33" s="73">
        <f>SUM(S34:S36)</f>
        <v>0</v>
      </c>
      <c r="T33" s="90">
        <f>SUM(T34:T36)</f>
        <v>0</v>
      </c>
      <c r="U33" s="70">
        <f t="shared" si="7"/>
        <v>0</v>
      </c>
      <c r="V33" s="73">
        <f>SUM(V34:V36)</f>
        <v>0</v>
      </c>
      <c r="W33" s="105">
        <f>SUM(W34:W36)</f>
        <v>0</v>
      </c>
      <c r="X33" s="66">
        <f t="shared" si="8"/>
        <v>0</v>
      </c>
      <c r="Y33" s="73">
        <f>SUM(Y34:Y36)</f>
        <v>0</v>
      </c>
      <c r="Z33" s="76">
        <f>SUM(Z34:Z36)</f>
        <v>0</v>
      </c>
      <c r="AA33" s="90">
        <f>SUM(AA34:AA36)</f>
        <v>0</v>
      </c>
      <c r="AB33" s="66">
        <f t="shared" si="9"/>
        <v>0</v>
      </c>
      <c r="AC33" s="76">
        <f aca="true" t="shared" si="34" ref="AC33:AU33">SUM(AC34:AC36)</f>
        <v>0</v>
      </c>
      <c r="AD33" s="76">
        <f t="shared" si="34"/>
        <v>0</v>
      </c>
      <c r="AE33" s="76">
        <f t="shared" si="34"/>
        <v>0</v>
      </c>
      <c r="AF33" s="76">
        <f t="shared" si="34"/>
        <v>0</v>
      </c>
      <c r="AG33" s="76">
        <f t="shared" si="34"/>
        <v>0</v>
      </c>
      <c r="AH33" s="73">
        <f t="shared" si="34"/>
        <v>0</v>
      </c>
      <c r="AI33" s="105">
        <f t="shared" si="34"/>
        <v>0</v>
      </c>
      <c r="AJ33" s="90">
        <f t="shared" si="34"/>
        <v>0</v>
      </c>
      <c r="AK33" s="173">
        <f t="shared" si="34"/>
        <v>0</v>
      </c>
      <c r="AL33" s="77">
        <f t="shared" si="34"/>
        <v>0</v>
      </c>
      <c r="AM33" s="72">
        <f t="shared" si="34"/>
        <v>0</v>
      </c>
      <c r="AN33" s="90">
        <f t="shared" si="34"/>
        <v>0</v>
      </c>
      <c r="AO33" s="72">
        <f t="shared" si="34"/>
        <v>0</v>
      </c>
      <c r="AP33" s="77">
        <f t="shared" si="34"/>
        <v>0</v>
      </c>
      <c r="AQ33" s="72">
        <f t="shared" si="34"/>
        <v>0</v>
      </c>
      <c r="AR33" s="73">
        <f t="shared" si="34"/>
        <v>0</v>
      </c>
      <c r="AS33" s="73">
        <f t="shared" si="34"/>
        <v>0</v>
      </c>
      <c r="AT33" s="73">
        <f t="shared" si="34"/>
        <v>0</v>
      </c>
      <c r="AU33" s="173">
        <f t="shared" si="34"/>
        <v>0</v>
      </c>
    </row>
    <row r="34" spans="1:47" s="51" customFormat="1" ht="45" customHeight="1">
      <c r="A34" s="126" t="s">
        <v>33</v>
      </c>
      <c r="B34" s="46"/>
      <c r="C34" s="192">
        <v>931</v>
      </c>
      <c r="D34" s="65">
        <f t="shared" si="23"/>
        <v>1120900</v>
      </c>
      <c r="E34" s="174"/>
      <c r="F34" s="47"/>
      <c r="G34" s="91">
        <v>1120900</v>
      </c>
      <c r="H34" s="48"/>
      <c r="I34" s="47"/>
      <c r="J34" s="49"/>
      <c r="K34" s="159">
        <f t="shared" si="4"/>
        <v>0</v>
      </c>
      <c r="L34" s="160">
        <f t="shared" si="27"/>
        <v>0</v>
      </c>
      <c r="M34" s="161">
        <f t="shared" si="28"/>
        <v>1120900</v>
      </c>
      <c r="N34" s="48"/>
      <c r="O34" s="47"/>
      <c r="P34" s="47"/>
      <c r="Q34" s="70">
        <f t="shared" si="6"/>
        <v>0</v>
      </c>
      <c r="R34" s="48"/>
      <c r="S34" s="47"/>
      <c r="T34" s="91"/>
      <c r="U34" s="70">
        <f t="shared" si="7"/>
        <v>0</v>
      </c>
      <c r="V34" s="47"/>
      <c r="W34" s="106"/>
      <c r="X34" s="66">
        <f t="shared" si="8"/>
        <v>0</v>
      </c>
      <c r="Y34" s="47"/>
      <c r="Z34" s="49"/>
      <c r="AA34" s="91"/>
      <c r="AB34" s="66">
        <f t="shared" si="9"/>
        <v>0</v>
      </c>
      <c r="AC34" s="49"/>
      <c r="AD34" s="47"/>
      <c r="AE34" s="49"/>
      <c r="AF34" s="49"/>
      <c r="AG34" s="49"/>
      <c r="AH34" s="47"/>
      <c r="AI34" s="106"/>
      <c r="AJ34" s="91"/>
      <c r="AK34" s="177"/>
      <c r="AL34" s="50"/>
      <c r="AM34" s="87"/>
      <c r="AN34" s="91"/>
      <c r="AO34" s="87"/>
      <c r="AP34" s="50"/>
      <c r="AQ34" s="87"/>
      <c r="AR34" s="47"/>
      <c r="AS34" s="47"/>
      <c r="AT34" s="47"/>
      <c r="AU34" s="177"/>
    </row>
    <row r="35" spans="1:47" s="51" customFormat="1" ht="18" customHeight="1">
      <c r="A35" s="126" t="s">
        <v>34</v>
      </c>
      <c r="B35" s="46"/>
      <c r="C35" s="192">
        <v>932</v>
      </c>
      <c r="D35" s="65">
        <f t="shared" si="23"/>
        <v>487200</v>
      </c>
      <c r="E35" s="174"/>
      <c r="F35" s="47"/>
      <c r="G35" s="91">
        <v>487200</v>
      </c>
      <c r="H35" s="48"/>
      <c r="I35" s="47"/>
      <c r="J35" s="49"/>
      <c r="K35" s="159">
        <f t="shared" si="4"/>
        <v>0</v>
      </c>
      <c r="L35" s="160">
        <f t="shared" si="27"/>
        <v>0</v>
      </c>
      <c r="M35" s="161">
        <f t="shared" si="28"/>
        <v>487200</v>
      </c>
      <c r="N35" s="48"/>
      <c r="O35" s="47"/>
      <c r="P35" s="47"/>
      <c r="Q35" s="70">
        <f t="shared" si="6"/>
        <v>0</v>
      </c>
      <c r="R35" s="48"/>
      <c r="S35" s="47"/>
      <c r="T35" s="91"/>
      <c r="U35" s="70">
        <f t="shared" si="7"/>
        <v>0</v>
      </c>
      <c r="V35" s="47"/>
      <c r="W35" s="106"/>
      <c r="X35" s="66">
        <f t="shared" si="8"/>
        <v>0</v>
      </c>
      <c r="Y35" s="47"/>
      <c r="Z35" s="49"/>
      <c r="AA35" s="91"/>
      <c r="AB35" s="66">
        <f t="shared" si="9"/>
        <v>0</v>
      </c>
      <c r="AC35" s="49"/>
      <c r="AD35" s="47"/>
      <c r="AE35" s="49"/>
      <c r="AF35" s="49"/>
      <c r="AG35" s="49"/>
      <c r="AH35" s="47"/>
      <c r="AI35" s="106"/>
      <c r="AJ35" s="91"/>
      <c r="AK35" s="177"/>
      <c r="AL35" s="50"/>
      <c r="AM35" s="87"/>
      <c r="AN35" s="91"/>
      <c r="AO35" s="87"/>
      <c r="AP35" s="50"/>
      <c r="AQ35" s="87"/>
      <c r="AR35" s="47"/>
      <c r="AS35" s="47"/>
      <c r="AT35" s="47"/>
      <c r="AU35" s="177"/>
    </row>
    <row r="36" spans="1:47" s="51" customFormat="1" ht="18" customHeight="1">
      <c r="A36" s="126" t="s">
        <v>35</v>
      </c>
      <c r="B36" s="46"/>
      <c r="C36" s="192">
        <v>933</v>
      </c>
      <c r="D36" s="65">
        <f t="shared" si="23"/>
        <v>546400</v>
      </c>
      <c r="E36" s="174"/>
      <c r="F36" s="47"/>
      <c r="G36" s="91">
        <v>546400</v>
      </c>
      <c r="H36" s="48"/>
      <c r="I36" s="47"/>
      <c r="J36" s="49"/>
      <c r="K36" s="159">
        <f t="shared" si="4"/>
        <v>0</v>
      </c>
      <c r="L36" s="160">
        <f t="shared" si="27"/>
        <v>0</v>
      </c>
      <c r="M36" s="161">
        <f t="shared" si="28"/>
        <v>546400</v>
      </c>
      <c r="N36" s="48"/>
      <c r="O36" s="47"/>
      <c r="P36" s="47"/>
      <c r="Q36" s="70">
        <f t="shared" si="6"/>
        <v>0</v>
      </c>
      <c r="R36" s="48"/>
      <c r="S36" s="47"/>
      <c r="T36" s="91"/>
      <c r="U36" s="70">
        <f t="shared" si="7"/>
        <v>0</v>
      </c>
      <c r="V36" s="47"/>
      <c r="W36" s="106"/>
      <c r="X36" s="66">
        <f t="shared" si="8"/>
        <v>0</v>
      </c>
      <c r="Y36" s="47"/>
      <c r="Z36" s="49"/>
      <c r="AA36" s="91"/>
      <c r="AB36" s="66">
        <f t="shared" si="9"/>
        <v>0</v>
      </c>
      <c r="AC36" s="49"/>
      <c r="AD36" s="47"/>
      <c r="AE36" s="49"/>
      <c r="AF36" s="49"/>
      <c r="AG36" s="49"/>
      <c r="AH36" s="47"/>
      <c r="AI36" s="106"/>
      <c r="AJ36" s="91"/>
      <c r="AK36" s="177"/>
      <c r="AL36" s="50"/>
      <c r="AM36" s="87"/>
      <c r="AN36" s="91"/>
      <c r="AO36" s="87"/>
      <c r="AP36" s="50"/>
      <c r="AQ36" s="87"/>
      <c r="AR36" s="47"/>
      <c r="AS36" s="47"/>
      <c r="AT36" s="47"/>
      <c r="AU36" s="177"/>
    </row>
    <row r="37" spans="1:47" s="51" customFormat="1" ht="20.25" customHeight="1" hidden="1">
      <c r="A37" s="127" t="s">
        <v>36</v>
      </c>
      <c r="B37" s="71">
        <v>224</v>
      </c>
      <c r="C37" s="193"/>
      <c r="D37" s="65">
        <f t="shared" si="23"/>
        <v>0</v>
      </c>
      <c r="E37" s="79">
        <v>0</v>
      </c>
      <c r="F37" s="73"/>
      <c r="G37" s="90"/>
      <c r="H37" s="74"/>
      <c r="I37" s="73"/>
      <c r="J37" s="76"/>
      <c r="K37" s="70">
        <f t="shared" si="4"/>
        <v>0</v>
      </c>
      <c r="L37" s="68">
        <f t="shared" si="27"/>
        <v>0</v>
      </c>
      <c r="M37" s="136">
        <f t="shared" si="28"/>
        <v>0</v>
      </c>
      <c r="N37" s="74"/>
      <c r="O37" s="73"/>
      <c r="P37" s="73"/>
      <c r="Q37" s="70">
        <f t="shared" si="6"/>
        <v>0</v>
      </c>
      <c r="R37" s="74"/>
      <c r="S37" s="73"/>
      <c r="T37" s="90"/>
      <c r="U37" s="70">
        <f t="shared" si="7"/>
        <v>0</v>
      </c>
      <c r="V37" s="73"/>
      <c r="W37" s="105"/>
      <c r="X37" s="66">
        <f t="shared" si="8"/>
        <v>0</v>
      </c>
      <c r="Y37" s="73"/>
      <c r="Z37" s="76"/>
      <c r="AA37" s="90">
        <v>0</v>
      </c>
      <c r="AB37" s="66">
        <f t="shared" si="9"/>
        <v>0</v>
      </c>
      <c r="AC37" s="76"/>
      <c r="AD37" s="73"/>
      <c r="AE37" s="76"/>
      <c r="AF37" s="76"/>
      <c r="AG37" s="76"/>
      <c r="AH37" s="73"/>
      <c r="AI37" s="105"/>
      <c r="AJ37" s="90"/>
      <c r="AK37" s="173"/>
      <c r="AL37" s="77"/>
      <c r="AM37" s="72"/>
      <c r="AN37" s="90"/>
      <c r="AO37" s="72"/>
      <c r="AP37" s="77"/>
      <c r="AQ37" s="72"/>
      <c r="AR37" s="73"/>
      <c r="AS37" s="73"/>
      <c r="AT37" s="73"/>
      <c r="AU37" s="173"/>
    </row>
    <row r="38" spans="1:47" s="51" customFormat="1" ht="18.75" customHeight="1" hidden="1">
      <c r="A38" s="128" t="s">
        <v>36</v>
      </c>
      <c r="B38" s="46">
        <v>224</v>
      </c>
      <c r="C38" s="194"/>
      <c r="D38" s="65">
        <f t="shared" si="23"/>
        <v>0</v>
      </c>
      <c r="E38" s="168">
        <v>0</v>
      </c>
      <c r="F38" s="47"/>
      <c r="G38" s="91"/>
      <c r="H38" s="48"/>
      <c r="I38" s="47"/>
      <c r="J38" s="49"/>
      <c r="K38" s="70">
        <f t="shared" si="4"/>
        <v>0</v>
      </c>
      <c r="L38" s="68">
        <f t="shared" si="27"/>
        <v>0</v>
      </c>
      <c r="M38" s="136">
        <f t="shared" si="28"/>
        <v>0</v>
      </c>
      <c r="N38" s="48"/>
      <c r="O38" s="47"/>
      <c r="P38" s="47"/>
      <c r="Q38" s="70">
        <f t="shared" si="6"/>
        <v>0</v>
      </c>
      <c r="R38" s="48"/>
      <c r="S38" s="47"/>
      <c r="T38" s="91"/>
      <c r="U38" s="70">
        <f t="shared" si="7"/>
        <v>0</v>
      </c>
      <c r="V38" s="47"/>
      <c r="W38" s="106"/>
      <c r="X38" s="66">
        <f t="shared" si="8"/>
        <v>0</v>
      </c>
      <c r="Y38" s="47"/>
      <c r="Z38" s="49"/>
      <c r="AA38" s="91">
        <v>0</v>
      </c>
      <c r="AB38" s="66">
        <f t="shared" si="9"/>
        <v>0</v>
      </c>
      <c r="AC38" s="49"/>
      <c r="AD38" s="47"/>
      <c r="AE38" s="49"/>
      <c r="AF38" s="49"/>
      <c r="AG38" s="49"/>
      <c r="AH38" s="47"/>
      <c r="AI38" s="106"/>
      <c r="AJ38" s="91"/>
      <c r="AK38" s="177"/>
      <c r="AL38" s="50"/>
      <c r="AM38" s="87"/>
      <c r="AN38" s="91"/>
      <c r="AO38" s="87"/>
      <c r="AP38" s="50"/>
      <c r="AQ38" s="87"/>
      <c r="AR38" s="47"/>
      <c r="AS38" s="47"/>
      <c r="AT38" s="47"/>
      <c r="AU38" s="177"/>
    </row>
    <row r="39" spans="1:47" s="51" customFormat="1" ht="20.25" customHeight="1">
      <c r="A39" s="127" t="s">
        <v>37</v>
      </c>
      <c r="B39" s="71">
        <v>225</v>
      </c>
      <c r="C39" s="193"/>
      <c r="D39" s="65">
        <f t="shared" si="23"/>
        <v>3680000</v>
      </c>
      <c r="E39" s="79">
        <f>SUM(E40:E46)</f>
        <v>0</v>
      </c>
      <c r="F39" s="74">
        <f aca="true" t="shared" si="35" ref="F39:P39">SUM(F40:F46)</f>
        <v>378000</v>
      </c>
      <c r="G39" s="173">
        <f t="shared" si="35"/>
        <v>812000</v>
      </c>
      <c r="H39" s="74">
        <f t="shared" si="35"/>
        <v>0</v>
      </c>
      <c r="I39" s="74">
        <f t="shared" si="35"/>
        <v>0</v>
      </c>
      <c r="J39" s="105">
        <f t="shared" si="35"/>
        <v>0</v>
      </c>
      <c r="K39" s="79">
        <f t="shared" si="35"/>
        <v>0</v>
      </c>
      <c r="L39" s="74">
        <f t="shared" si="35"/>
        <v>378000</v>
      </c>
      <c r="M39" s="173">
        <f t="shared" si="35"/>
        <v>812000</v>
      </c>
      <c r="N39" s="74">
        <f t="shared" si="35"/>
        <v>0</v>
      </c>
      <c r="O39" s="74">
        <f t="shared" si="35"/>
        <v>0</v>
      </c>
      <c r="P39" s="74">
        <f t="shared" si="35"/>
        <v>0</v>
      </c>
      <c r="Q39" s="70">
        <f t="shared" si="6"/>
        <v>2140000</v>
      </c>
      <c r="R39" s="74">
        <f aca="true" t="shared" si="36" ref="R39:AL39">SUM(R40:R46)</f>
        <v>2140000</v>
      </c>
      <c r="S39" s="73">
        <f t="shared" si="36"/>
        <v>0</v>
      </c>
      <c r="T39" s="90">
        <f t="shared" si="36"/>
        <v>0</v>
      </c>
      <c r="U39" s="70">
        <f t="shared" si="7"/>
        <v>0</v>
      </c>
      <c r="V39" s="73">
        <f>SUM(V40:V46)</f>
        <v>0</v>
      </c>
      <c r="W39" s="105">
        <f>SUM(W40:W46)</f>
        <v>0</v>
      </c>
      <c r="X39" s="66">
        <f t="shared" si="8"/>
        <v>50000</v>
      </c>
      <c r="Y39" s="73">
        <f t="shared" si="36"/>
        <v>0</v>
      </c>
      <c r="Z39" s="73">
        <f>SUM(Z40:Z46)</f>
        <v>0</v>
      </c>
      <c r="AA39" s="90">
        <f t="shared" si="36"/>
        <v>50000</v>
      </c>
      <c r="AB39" s="66">
        <f t="shared" si="9"/>
        <v>300000</v>
      </c>
      <c r="AC39" s="73">
        <f t="shared" si="36"/>
        <v>0</v>
      </c>
      <c r="AD39" s="73">
        <f>SUM(AD40:AD46)</f>
        <v>0</v>
      </c>
      <c r="AE39" s="73">
        <f t="shared" si="36"/>
        <v>0</v>
      </c>
      <c r="AF39" s="73">
        <f t="shared" si="36"/>
        <v>300000</v>
      </c>
      <c r="AG39" s="76">
        <f>SUM(AG40:AG46)</f>
        <v>0</v>
      </c>
      <c r="AH39" s="73">
        <f t="shared" si="36"/>
        <v>0</v>
      </c>
      <c r="AI39" s="74">
        <f>SUM(AI40:AI46)</f>
        <v>0</v>
      </c>
      <c r="AJ39" s="90">
        <f>SUM(AJ40:AJ46)</f>
        <v>0</v>
      </c>
      <c r="AK39" s="173">
        <f t="shared" si="36"/>
        <v>0</v>
      </c>
      <c r="AL39" s="77">
        <f t="shared" si="36"/>
        <v>0</v>
      </c>
      <c r="AM39" s="72">
        <f aca="true" t="shared" si="37" ref="AM39:AU39">SUM(AM40:AM46)</f>
        <v>0</v>
      </c>
      <c r="AN39" s="90">
        <f t="shared" si="37"/>
        <v>0</v>
      </c>
      <c r="AO39" s="72">
        <f t="shared" si="37"/>
        <v>0</v>
      </c>
      <c r="AP39" s="77">
        <f t="shared" si="37"/>
        <v>0</v>
      </c>
      <c r="AQ39" s="72">
        <f t="shared" si="37"/>
        <v>0</v>
      </c>
      <c r="AR39" s="73">
        <f t="shared" si="37"/>
        <v>0</v>
      </c>
      <c r="AS39" s="73">
        <f t="shared" si="37"/>
        <v>0</v>
      </c>
      <c r="AT39" s="73">
        <f t="shared" si="37"/>
        <v>0</v>
      </c>
      <c r="AU39" s="173">
        <f t="shared" si="37"/>
        <v>0</v>
      </c>
    </row>
    <row r="40" spans="1:47" s="51" customFormat="1" ht="31.5" customHeight="1">
      <c r="A40" s="126" t="s">
        <v>38</v>
      </c>
      <c r="B40" s="46"/>
      <c r="C40" s="194">
        <v>941</v>
      </c>
      <c r="D40" s="65">
        <f t="shared" si="23"/>
        <v>812000</v>
      </c>
      <c r="E40" s="174"/>
      <c r="F40" s="47"/>
      <c r="G40" s="91">
        <v>812000</v>
      </c>
      <c r="H40" s="48"/>
      <c r="I40" s="47"/>
      <c r="J40" s="49"/>
      <c r="K40" s="159">
        <f t="shared" si="4"/>
        <v>0</v>
      </c>
      <c r="L40" s="160">
        <f t="shared" si="27"/>
        <v>0</v>
      </c>
      <c r="M40" s="161">
        <f t="shared" si="28"/>
        <v>812000</v>
      </c>
      <c r="N40" s="48"/>
      <c r="O40" s="47"/>
      <c r="P40" s="47"/>
      <c r="Q40" s="70">
        <f t="shared" si="6"/>
        <v>0</v>
      </c>
      <c r="R40" s="48"/>
      <c r="S40" s="47"/>
      <c r="T40" s="91"/>
      <c r="U40" s="70">
        <f t="shared" si="7"/>
        <v>0</v>
      </c>
      <c r="V40" s="47"/>
      <c r="W40" s="106"/>
      <c r="X40" s="66">
        <f t="shared" si="8"/>
        <v>0</v>
      </c>
      <c r="Y40" s="47"/>
      <c r="Z40" s="49"/>
      <c r="AA40" s="91"/>
      <c r="AB40" s="66">
        <f t="shared" si="9"/>
        <v>0</v>
      </c>
      <c r="AC40" s="49"/>
      <c r="AD40" s="47"/>
      <c r="AE40" s="49"/>
      <c r="AF40" s="49"/>
      <c r="AG40" s="49"/>
      <c r="AH40" s="47"/>
      <c r="AI40" s="106"/>
      <c r="AJ40" s="91"/>
      <c r="AK40" s="177"/>
      <c r="AL40" s="50"/>
      <c r="AM40" s="87"/>
      <c r="AN40" s="91"/>
      <c r="AO40" s="87"/>
      <c r="AP40" s="50"/>
      <c r="AQ40" s="87"/>
      <c r="AR40" s="47"/>
      <c r="AS40" s="47"/>
      <c r="AT40" s="47"/>
      <c r="AU40" s="177"/>
    </row>
    <row r="41" spans="1:47" s="51" customFormat="1" ht="18.75" customHeight="1">
      <c r="A41" s="126" t="s">
        <v>39</v>
      </c>
      <c r="B41" s="46"/>
      <c r="C41" s="194">
        <v>942</v>
      </c>
      <c r="D41" s="65">
        <f t="shared" si="23"/>
        <v>190100</v>
      </c>
      <c r="E41" s="174"/>
      <c r="F41" s="47">
        <v>165100</v>
      </c>
      <c r="G41" s="91"/>
      <c r="H41" s="48"/>
      <c r="I41" s="47"/>
      <c r="J41" s="49"/>
      <c r="K41" s="159">
        <f t="shared" si="4"/>
        <v>0</v>
      </c>
      <c r="L41" s="160">
        <f t="shared" si="27"/>
        <v>165100</v>
      </c>
      <c r="M41" s="161">
        <f t="shared" si="28"/>
        <v>0</v>
      </c>
      <c r="N41" s="48"/>
      <c r="O41" s="47"/>
      <c r="P41" s="47"/>
      <c r="Q41" s="70">
        <f t="shared" si="6"/>
        <v>0</v>
      </c>
      <c r="R41" s="48"/>
      <c r="S41" s="47"/>
      <c r="T41" s="91"/>
      <c r="U41" s="70">
        <f t="shared" si="7"/>
        <v>0</v>
      </c>
      <c r="V41" s="47"/>
      <c r="W41" s="106"/>
      <c r="X41" s="66">
        <f t="shared" si="8"/>
        <v>25000</v>
      </c>
      <c r="Y41" s="47"/>
      <c r="Z41" s="49"/>
      <c r="AA41" s="91">
        <v>25000</v>
      </c>
      <c r="AB41" s="66">
        <f t="shared" si="9"/>
        <v>0</v>
      </c>
      <c r="AC41" s="49"/>
      <c r="AD41" s="47"/>
      <c r="AE41" s="49"/>
      <c r="AF41" s="49"/>
      <c r="AG41" s="49"/>
      <c r="AH41" s="47"/>
      <c r="AI41" s="106"/>
      <c r="AJ41" s="91"/>
      <c r="AK41" s="177"/>
      <c r="AL41" s="50"/>
      <c r="AM41" s="87"/>
      <c r="AN41" s="91"/>
      <c r="AO41" s="87"/>
      <c r="AP41" s="50"/>
      <c r="AQ41" s="87"/>
      <c r="AR41" s="47"/>
      <c r="AS41" s="47"/>
      <c r="AT41" s="47"/>
      <c r="AU41" s="177"/>
    </row>
    <row r="42" spans="1:47" s="51" customFormat="1" ht="18.75" customHeight="1">
      <c r="A42" s="126" t="s">
        <v>40</v>
      </c>
      <c r="B42" s="46"/>
      <c r="C42" s="194">
        <v>943</v>
      </c>
      <c r="D42" s="65">
        <f t="shared" si="23"/>
        <v>2440000</v>
      </c>
      <c r="E42" s="168"/>
      <c r="F42" s="47"/>
      <c r="G42" s="91"/>
      <c r="H42" s="48"/>
      <c r="I42" s="47"/>
      <c r="J42" s="49"/>
      <c r="K42" s="159">
        <f t="shared" si="4"/>
        <v>0</v>
      </c>
      <c r="L42" s="160">
        <f t="shared" si="27"/>
        <v>0</v>
      </c>
      <c r="M42" s="161">
        <f t="shared" si="28"/>
        <v>0</v>
      </c>
      <c r="N42" s="48"/>
      <c r="O42" s="47"/>
      <c r="P42" s="47"/>
      <c r="Q42" s="70">
        <f t="shared" si="6"/>
        <v>2140000</v>
      </c>
      <c r="R42" s="48">
        <v>2140000</v>
      </c>
      <c r="S42" s="47"/>
      <c r="T42" s="91"/>
      <c r="U42" s="70">
        <f t="shared" si="7"/>
        <v>0</v>
      </c>
      <c r="V42" s="47"/>
      <c r="W42" s="106"/>
      <c r="X42" s="66">
        <f t="shared" si="8"/>
        <v>0</v>
      </c>
      <c r="Y42" s="47"/>
      <c r="Z42" s="49"/>
      <c r="AA42" s="91"/>
      <c r="AB42" s="66">
        <f t="shared" si="9"/>
        <v>300000</v>
      </c>
      <c r="AC42" s="49"/>
      <c r="AD42" s="47"/>
      <c r="AE42" s="49"/>
      <c r="AF42" s="49">
        <v>300000</v>
      </c>
      <c r="AG42" s="49"/>
      <c r="AH42" s="47"/>
      <c r="AI42" s="106"/>
      <c r="AJ42" s="91"/>
      <c r="AK42" s="177"/>
      <c r="AL42" s="50"/>
      <c r="AM42" s="87"/>
      <c r="AN42" s="91"/>
      <c r="AO42" s="87"/>
      <c r="AP42" s="50"/>
      <c r="AQ42" s="87"/>
      <c r="AR42" s="47"/>
      <c r="AS42" s="47"/>
      <c r="AT42" s="47"/>
      <c r="AU42" s="177"/>
    </row>
    <row r="43" spans="1:47" s="51" customFormat="1" ht="18.75" customHeight="1">
      <c r="A43" s="126" t="s">
        <v>41</v>
      </c>
      <c r="B43" s="46"/>
      <c r="C43" s="194">
        <v>944</v>
      </c>
      <c r="D43" s="65">
        <f t="shared" si="23"/>
        <v>0</v>
      </c>
      <c r="E43" s="168"/>
      <c r="F43" s="47"/>
      <c r="G43" s="91"/>
      <c r="H43" s="48"/>
      <c r="I43" s="47"/>
      <c r="J43" s="49"/>
      <c r="K43" s="159">
        <f t="shared" si="4"/>
        <v>0</v>
      </c>
      <c r="L43" s="160">
        <f t="shared" si="27"/>
        <v>0</v>
      </c>
      <c r="M43" s="161">
        <f t="shared" si="28"/>
        <v>0</v>
      </c>
      <c r="N43" s="48"/>
      <c r="O43" s="47"/>
      <c r="P43" s="47"/>
      <c r="Q43" s="70">
        <f t="shared" si="6"/>
        <v>0</v>
      </c>
      <c r="R43" s="48"/>
      <c r="S43" s="47"/>
      <c r="T43" s="91"/>
      <c r="U43" s="70">
        <f t="shared" si="7"/>
        <v>0</v>
      </c>
      <c r="V43" s="47"/>
      <c r="W43" s="106"/>
      <c r="X43" s="66">
        <f t="shared" si="8"/>
        <v>0</v>
      </c>
      <c r="Y43" s="47"/>
      <c r="Z43" s="49"/>
      <c r="AA43" s="91"/>
      <c r="AB43" s="66">
        <f t="shared" si="9"/>
        <v>0</v>
      </c>
      <c r="AC43" s="49"/>
      <c r="AD43" s="47"/>
      <c r="AE43" s="49"/>
      <c r="AF43" s="49"/>
      <c r="AG43" s="49"/>
      <c r="AH43" s="47"/>
      <c r="AI43" s="106"/>
      <c r="AJ43" s="91"/>
      <c r="AK43" s="177"/>
      <c r="AL43" s="50"/>
      <c r="AM43" s="87"/>
      <c r="AN43" s="91"/>
      <c r="AO43" s="87"/>
      <c r="AP43" s="50"/>
      <c r="AQ43" s="87"/>
      <c r="AR43" s="47"/>
      <c r="AS43" s="47"/>
      <c r="AT43" s="47"/>
      <c r="AU43" s="177"/>
    </row>
    <row r="44" spans="1:47" s="51" customFormat="1" ht="18.75" customHeight="1" hidden="1">
      <c r="A44" s="126" t="s">
        <v>42</v>
      </c>
      <c r="B44" s="46"/>
      <c r="C44" s="194">
        <v>945</v>
      </c>
      <c r="D44" s="65">
        <f t="shared" si="23"/>
        <v>0</v>
      </c>
      <c r="E44" s="168">
        <v>0</v>
      </c>
      <c r="F44" s="47"/>
      <c r="G44" s="91"/>
      <c r="H44" s="48"/>
      <c r="I44" s="47"/>
      <c r="J44" s="49"/>
      <c r="K44" s="159">
        <f t="shared" si="4"/>
        <v>0</v>
      </c>
      <c r="L44" s="160">
        <f t="shared" si="27"/>
        <v>0</v>
      </c>
      <c r="M44" s="161">
        <f t="shared" si="28"/>
        <v>0</v>
      </c>
      <c r="N44" s="48"/>
      <c r="O44" s="47"/>
      <c r="P44" s="47"/>
      <c r="Q44" s="70">
        <f t="shared" si="6"/>
        <v>0</v>
      </c>
      <c r="R44" s="48"/>
      <c r="S44" s="47"/>
      <c r="T44" s="91"/>
      <c r="U44" s="70">
        <f t="shared" si="7"/>
        <v>0</v>
      </c>
      <c r="V44" s="47"/>
      <c r="W44" s="106"/>
      <c r="X44" s="66">
        <f t="shared" si="8"/>
        <v>0</v>
      </c>
      <c r="Y44" s="47"/>
      <c r="Z44" s="49"/>
      <c r="AA44" s="91">
        <v>0</v>
      </c>
      <c r="AB44" s="66">
        <f t="shared" si="9"/>
        <v>0</v>
      </c>
      <c r="AC44" s="49"/>
      <c r="AD44" s="47"/>
      <c r="AE44" s="49"/>
      <c r="AF44" s="49"/>
      <c r="AG44" s="49"/>
      <c r="AH44" s="47"/>
      <c r="AI44" s="106"/>
      <c r="AJ44" s="91"/>
      <c r="AK44" s="177"/>
      <c r="AL44" s="50"/>
      <c r="AM44" s="87"/>
      <c r="AN44" s="91"/>
      <c r="AO44" s="87"/>
      <c r="AP44" s="50"/>
      <c r="AQ44" s="87"/>
      <c r="AR44" s="47"/>
      <c r="AS44" s="47"/>
      <c r="AT44" s="47"/>
      <c r="AU44" s="177"/>
    </row>
    <row r="45" spans="1:47" s="51" customFormat="1" ht="18.75" customHeight="1" hidden="1">
      <c r="A45" s="126" t="s">
        <v>43</v>
      </c>
      <c r="B45" s="46"/>
      <c r="C45" s="194">
        <v>946</v>
      </c>
      <c r="D45" s="65">
        <f t="shared" si="23"/>
        <v>0</v>
      </c>
      <c r="E45" s="168">
        <v>0</v>
      </c>
      <c r="F45" s="47"/>
      <c r="G45" s="91"/>
      <c r="H45" s="48"/>
      <c r="I45" s="47"/>
      <c r="J45" s="49"/>
      <c r="K45" s="159">
        <f t="shared" si="4"/>
        <v>0</v>
      </c>
      <c r="L45" s="160">
        <f t="shared" si="27"/>
        <v>0</v>
      </c>
      <c r="M45" s="161">
        <f t="shared" si="28"/>
        <v>0</v>
      </c>
      <c r="N45" s="48"/>
      <c r="O45" s="47"/>
      <c r="P45" s="47"/>
      <c r="Q45" s="70">
        <f t="shared" si="6"/>
        <v>0</v>
      </c>
      <c r="R45" s="48"/>
      <c r="S45" s="47"/>
      <c r="T45" s="91"/>
      <c r="U45" s="70">
        <f t="shared" si="7"/>
        <v>0</v>
      </c>
      <c r="V45" s="47"/>
      <c r="W45" s="106"/>
      <c r="X45" s="66">
        <f t="shared" si="8"/>
        <v>0</v>
      </c>
      <c r="Y45" s="47"/>
      <c r="Z45" s="49"/>
      <c r="AA45" s="91">
        <v>0</v>
      </c>
      <c r="AB45" s="66">
        <f t="shared" si="9"/>
        <v>0</v>
      </c>
      <c r="AC45" s="49"/>
      <c r="AD45" s="47"/>
      <c r="AE45" s="49"/>
      <c r="AF45" s="49"/>
      <c r="AG45" s="49"/>
      <c r="AH45" s="47"/>
      <c r="AI45" s="106"/>
      <c r="AJ45" s="91"/>
      <c r="AK45" s="177"/>
      <c r="AL45" s="50"/>
      <c r="AM45" s="87"/>
      <c r="AN45" s="91"/>
      <c r="AO45" s="87"/>
      <c r="AP45" s="50"/>
      <c r="AQ45" s="87"/>
      <c r="AR45" s="47"/>
      <c r="AS45" s="47"/>
      <c r="AT45" s="47"/>
      <c r="AU45" s="177"/>
    </row>
    <row r="46" spans="1:47" s="51" customFormat="1" ht="18.75" customHeight="1">
      <c r="A46" s="126" t="s">
        <v>44</v>
      </c>
      <c r="B46" s="46"/>
      <c r="C46" s="194">
        <v>947</v>
      </c>
      <c r="D46" s="65">
        <f t="shared" si="23"/>
        <v>237900</v>
      </c>
      <c r="E46" s="175"/>
      <c r="F46" s="47">
        <v>212900</v>
      </c>
      <c r="G46" s="91"/>
      <c r="H46" s="48"/>
      <c r="I46" s="47"/>
      <c r="J46" s="49"/>
      <c r="K46" s="159">
        <f t="shared" si="4"/>
        <v>0</v>
      </c>
      <c r="L46" s="160">
        <f t="shared" si="27"/>
        <v>212900</v>
      </c>
      <c r="M46" s="161">
        <f t="shared" si="28"/>
        <v>0</v>
      </c>
      <c r="N46" s="48"/>
      <c r="O46" s="47"/>
      <c r="P46" s="47"/>
      <c r="Q46" s="70">
        <f t="shared" si="6"/>
        <v>0</v>
      </c>
      <c r="R46" s="48"/>
      <c r="S46" s="47"/>
      <c r="T46" s="91"/>
      <c r="U46" s="70">
        <f t="shared" si="7"/>
        <v>0</v>
      </c>
      <c r="V46" s="47"/>
      <c r="W46" s="106"/>
      <c r="X46" s="66">
        <f t="shared" si="8"/>
        <v>25000</v>
      </c>
      <c r="Y46" s="47"/>
      <c r="Z46" s="49"/>
      <c r="AA46" s="91">
        <v>25000</v>
      </c>
      <c r="AB46" s="66">
        <f t="shared" si="9"/>
        <v>0</v>
      </c>
      <c r="AC46" s="49"/>
      <c r="AD46" s="47"/>
      <c r="AE46" s="49"/>
      <c r="AF46" s="49"/>
      <c r="AG46" s="49"/>
      <c r="AH46" s="47"/>
      <c r="AI46" s="106"/>
      <c r="AJ46" s="91"/>
      <c r="AK46" s="177"/>
      <c r="AL46" s="50"/>
      <c r="AM46" s="87"/>
      <c r="AN46" s="91"/>
      <c r="AO46" s="87"/>
      <c r="AP46" s="50"/>
      <c r="AQ46" s="87"/>
      <c r="AR46" s="47"/>
      <c r="AS46" s="47"/>
      <c r="AT46" s="47"/>
      <c r="AU46" s="177"/>
    </row>
    <row r="47" spans="1:47" s="51" customFormat="1" ht="18.75" customHeight="1" hidden="1">
      <c r="A47" s="126" t="s">
        <v>45</v>
      </c>
      <c r="B47" s="46"/>
      <c r="C47" s="194">
        <v>948</v>
      </c>
      <c r="D47" s="65">
        <f t="shared" si="23"/>
        <v>0</v>
      </c>
      <c r="E47" s="168">
        <v>0</v>
      </c>
      <c r="F47" s="47"/>
      <c r="G47" s="91"/>
      <c r="H47" s="48"/>
      <c r="I47" s="47"/>
      <c r="J47" s="49"/>
      <c r="K47" s="70">
        <f t="shared" si="4"/>
        <v>0</v>
      </c>
      <c r="L47" s="68">
        <f t="shared" si="27"/>
        <v>0</v>
      </c>
      <c r="M47" s="136">
        <f t="shared" si="28"/>
        <v>0</v>
      </c>
      <c r="N47" s="48"/>
      <c r="O47" s="47"/>
      <c r="P47" s="47"/>
      <c r="Q47" s="70">
        <f t="shared" si="6"/>
        <v>0</v>
      </c>
      <c r="R47" s="48"/>
      <c r="S47" s="47"/>
      <c r="T47" s="91"/>
      <c r="U47" s="70">
        <f t="shared" si="7"/>
        <v>0</v>
      </c>
      <c r="V47" s="47"/>
      <c r="W47" s="106"/>
      <c r="X47" s="66">
        <f t="shared" si="8"/>
        <v>0</v>
      </c>
      <c r="Y47" s="47"/>
      <c r="Z47" s="49"/>
      <c r="AA47" s="91">
        <v>0</v>
      </c>
      <c r="AB47" s="66">
        <f t="shared" si="9"/>
        <v>0</v>
      </c>
      <c r="AC47" s="49"/>
      <c r="AD47" s="47"/>
      <c r="AE47" s="49"/>
      <c r="AF47" s="49"/>
      <c r="AG47" s="49"/>
      <c r="AH47" s="47"/>
      <c r="AI47" s="106"/>
      <c r="AJ47" s="91"/>
      <c r="AK47" s="177"/>
      <c r="AL47" s="50"/>
      <c r="AM47" s="87"/>
      <c r="AN47" s="91"/>
      <c r="AO47" s="87"/>
      <c r="AP47" s="50"/>
      <c r="AQ47" s="87"/>
      <c r="AR47" s="47"/>
      <c r="AS47" s="47"/>
      <c r="AT47" s="47"/>
      <c r="AU47" s="177"/>
    </row>
    <row r="48" spans="1:47" s="51" customFormat="1" ht="23.25" customHeight="1" hidden="1">
      <c r="A48" s="126" t="s">
        <v>46</v>
      </c>
      <c r="B48" s="46"/>
      <c r="C48" s="194">
        <v>949</v>
      </c>
      <c r="D48" s="65">
        <f t="shared" si="23"/>
        <v>0</v>
      </c>
      <c r="E48" s="168">
        <v>0</v>
      </c>
      <c r="F48" s="47"/>
      <c r="G48" s="91"/>
      <c r="H48" s="48"/>
      <c r="I48" s="47"/>
      <c r="J48" s="49"/>
      <c r="K48" s="70">
        <f t="shared" si="4"/>
        <v>0</v>
      </c>
      <c r="L48" s="68">
        <f t="shared" si="27"/>
        <v>0</v>
      </c>
      <c r="M48" s="136">
        <f t="shared" si="28"/>
        <v>0</v>
      </c>
      <c r="N48" s="48"/>
      <c r="O48" s="47"/>
      <c r="P48" s="47"/>
      <c r="Q48" s="70">
        <f t="shared" si="6"/>
        <v>0</v>
      </c>
      <c r="R48" s="48"/>
      <c r="S48" s="47"/>
      <c r="T48" s="91"/>
      <c r="U48" s="70">
        <f t="shared" si="7"/>
        <v>0</v>
      </c>
      <c r="V48" s="47"/>
      <c r="W48" s="106"/>
      <c r="X48" s="66">
        <f t="shared" si="8"/>
        <v>0</v>
      </c>
      <c r="Y48" s="47"/>
      <c r="Z48" s="49"/>
      <c r="AA48" s="91">
        <v>0</v>
      </c>
      <c r="AB48" s="66">
        <f t="shared" si="9"/>
        <v>0</v>
      </c>
      <c r="AC48" s="49"/>
      <c r="AD48" s="47"/>
      <c r="AE48" s="49"/>
      <c r="AF48" s="49"/>
      <c r="AG48" s="49"/>
      <c r="AH48" s="47"/>
      <c r="AI48" s="106"/>
      <c r="AJ48" s="91"/>
      <c r="AK48" s="177"/>
      <c r="AL48" s="50"/>
      <c r="AM48" s="87"/>
      <c r="AN48" s="91"/>
      <c r="AO48" s="87"/>
      <c r="AP48" s="50"/>
      <c r="AQ48" s="87"/>
      <c r="AR48" s="47"/>
      <c r="AS48" s="47"/>
      <c r="AT48" s="47"/>
      <c r="AU48" s="177"/>
    </row>
    <row r="49" spans="1:47" s="51" customFormat="1" ht="16.5" customHeight="1">
      <c r="A49" s="127" t="s">
        <v>47</v>
      </c>
      <c r="B49" s="71">
        <v>226</v>
      </c>
      <c r="C49" s="193"/>
      <c r="D49" s="65">
        <f t="shared" si="23"/>
        <v>11338400</v>
      </c>
      <c r="E49" s="79">
        <f aca="true" t="shared" si="38" ref="E49:J49">SUM(E50:E57)</f>
        <v>0</v>
      </c>
      <c r="F49" s="73">
        <f t="shared" si="38"/>
        <v>1176200</v>
      </c>
      <c r="G49" s="90">
        <f t="shared" si="38"/>
        <v>0</v>
      </c>
      <c r="H49" s="74">
        <f t="shared" si="38"/>
        <v>0</v>
      </c>
      <c r="I49" s="73">
        <f t="shared" si="38"/>
        <v>0</v>
      </c>
      <c r="J49" s="76">
        <f t="shared" si="38"/>
        <v>0</v>
      </c>
      <c r="K49" s="70">
        <f t="shared" si="4"/>
        <v>0</v>
      </c>
      <c r="L49" s="68">
        <f t="shared" si="27"/>
        <v>1176200</v>
      </c>
      <c r="M49" s="136">
        <f t="shared" si="28"/>
        <v>0</v>
      </c>
      <c r="N49" s="74">
        <f>SUM(N50:N57)</f>
        <v>0</v>
      </c>
      <c r="O49" s="73">
        <f>SUM(O50:O57)</f>
        <v>0</v>
      </c>
      <c r="P49" s="73">
        <f>SUM(P50:P57)</f>
        <v>0</v>
      </c>
      <c r="Q49" s="70">
        <f t="shared" si="6"/>
        <v>0</v>
      </c>
      <c r="R49" s="74">
        <f>SUM(R50:R57)</f>
        <v>0</v>
      </c>
      <c r="S49" s="73">
        <f>SUM(S50:S57)</f>
        <v>0</v>
      </c>
      <c r="T49" s="90">
        <f>SUM(T50:T57)</f>
        <v>0</v>
      </c>
      <c r="U49" s="70">
        <f t="shared" si="7"/>
        <v>0</v>
      </c>
      <c r="V49" s="73">
        <f>SUM(V50:V57)</f>
        <v>0</v>
      </c>
      <c r="W49" s="105">
        <f>SUM(W50:W57)</f>
        <v>0</v>
      </c>
      <c r="X49" s="66">
        <f t="shared" si="8"/>
        <v>275000</v>
      </c>
      <c r="Y49" s="73">
        <f>SUM(Y50:Y57)</f>
        <v>0</v>
      </c>
      <c r="Z49" s="73">
        <f>SUM(Z50:Z57)</f>
        <v>0</v>
      </c>
      <c r="AA49" s="90">
        <f>SUM(AA50:AA57)</f>
        <v>275000</v>
      </c>
      <c r="AB49" s="66">
        <f t="shared" si="9"/>
        <v>9887200</v>
      </c>
      <c r="AC49" s="73">
        <f aca="true" t="shared" si="39" ref="AC49:AU49">SUM(AC50:AC57)</f>
        <v>1037200</v>
      </c>
      <c r="AD49" s="73">
        <f t="shared" si="39"/>
        <v>0</v>
      </c>
      <c r="AE49" s="73">
        <f t="shared" si="39"/>
        <v>0</v>
      </c>
      <c r="AF49" s="73">
        <f t="shared" si="39"/>
        <v>8850000</v>
      </c>
      <c r="AG49" s="76">
        <f t="shared" si="39"/>
        <v>0</v>
      </c>
      <c r="AH49" s="73">
        <f t="shared" si="39"/>
        <v>0</v>
      </c>
      <c r="AI49" s="74">
        <f t="shared" si="39"/>
        <v>0</v>
      </c>
      <c r="AJ49" s="90">
        <f t="shared" si="39"/>
        <v>0</v>
      </c>
      <c r="AK49" s="173">
        <f t="shared" si="39"/>
        <v>0</v>
      </c>
      <c r="AL49" s="77">
        <f t="shared" si="39"/>
        <v>0</v>
      </c>
      <c r="AM49" s="72">
        <f t="shared" si="39"/>
        <v>0</v>
      </c>
      <c r="AN49" s="90">
        <f t="shared" si="39"/>
        <v>0</v>
      </c>
      <c r="AO49" s="72">
        <f t="shared" si="39"/>
        <v>0</v>
      </c>
      <c r="AP49" s="77">
        <f t="shared" si="39"/>
        <v>0</v>
      </c>
      <c r="AQ49" s="72">
        <f t="shared" si="39"/>
        <v>0</v>
      </c>
      <c r="AR49" s="73">
        <f t="shared" si="39"/>
        <v>0</v>
      </c>
      <c r="AS49" s="73">
        <f t="shared" si="39"/>
        <v>0</v>
      </c>
      <c r="AT49" s="73">
        <f t="shared" si="39"/>
        <v>0</v>
      </c>
      <c r="AU49" s="173">
        <f t="shared" si="39"/>
        <v>0</v>
      </c>
    </row>
    <row r="50" spans="1:47" s="51" customFormat="1" ht="30" customHeight="1" hidden="1">
      <c r="A50" s="126" t="s">
        <v>48</v>
      </c>
      <c r="B50" s="46"/>
      <c r="C50" s="194">
        <v>951</v>
      </c>
      <c r="D50" s="65">
        <f t="shared" si="23"/>
        <v>0</v>
      </c>
      <c r="E50" s="168">
        <v>0</v>
      </c>
      <c r="F50" s="47"/>
      <c r="G50" s="91"/>
      <c r="H50" s="48"/>
      <c r="I50" s="47"/>
      <c r="J50" s="49"/>
      <c r="K50" s="70">
        <f t="shared" si="4"/>
        <v>0</v>
      </c>
      <c r="L50" s="68">
        <f t="shared" si="27"/>
        <v>0</v>
      </c>
      <c r="M50" s="136">
        <f t="shared" si="28"/>
        <v>0</v>
      </c>
      <c r="N50" s="48"/>
      <c r="O50" s="47"/>
      <c r="P50" s="47"/>
      <c r="Q50" s="70">
        <f t="shared" si="6"/>
        <v>0</v>
      </c>
      <c r="R50" s="48"/>
      <c r="S50" s="47"/>
      <c r="T50" s="91"/>
      <c r="U50" s="70">
        <f t="shared" si="7"/>
        <v>0</v>
      </c>
      <c r="V50" s="47"/>
      <c r="W50" s="106"/>
      <c r="X50" s="66">
        <f t="shared" si="8"/>
        <v>0</v>
      </c>
      <c r="Y50" s="47"/>
      <c r="Z50" s="49"/>
      <c r="AA50" s="91">
        <v>0</v>
      </c>
      <c r="AB50" s="66">
        <f t="shared" si="9"/>
        <v>0</v>
      </c>
      <c r="AC50" s="49"/>
      <c r="AD50" s="47"/>
      <c r="AE50" s="49"/>
      <c r="AF50" s="49"/>
      <c r="AG50" s="49"/>
      <c r="AH50" s="47"/>
      <c r="AI50" s="106"/>
      <c r="AJ50" s="91"/>
      <c r="AK50" s="177"/>
      <c r="AL50" s="50"/>
      <c r="AM50" s="87"/>
      <c r="AN50" s="91"/>
      <c r="AO50" s="87"/>
      <c r="AP50" s="50"/>
      <c r="AQ50" s="87"/>
      <c r="AR50" s="47"/>
      <c r="AS50" s="47"/>
      <c r="AT50" s="47"/>
      <c r="AU50" s="177"/>
    </row>
    <row r="51" spans="1:47" s="51" customFormat="1" ht="17.25" customHeight="1">
      <c r="A51" s="126" t="s">
        <v>49</v>
      </c>
      <c r="B51" s="46"/>
      <c r="C51" s="194">
        <v>952</v>
      </c>
      <c r="D51" s="65">
        <f t="shared" si="23"/>
        <v>21000</v>
      </c>
      <c r="E51" s="168"/>
      <c r="F51" s="47"/>
      <c r="G51" s="91"/>
      <c r="H51" s="48"/>
      <c r="I51" s="47"/>
      <c r="J51" s="49"/>
      <c r="K51" s="159">
        <f t="shared" si="4"/>
        <v>0</v>
      </c>
      <c r="L51" s="160">
        <f t="shared" si="27"/>
        <v>0</v>
      </c>
      <c r="M51" s="161">
        <f t="shared" si="28"/>
        <v>0</v>
      </c>
      <c r="N51" s="48"/>
      <c r="O51" s="47"/>
      <c r="P51" s="47"/>
      <c r="Q51" s="70">
        <f t="shared" si="6"/>
        <v>0</v>
      </c>
      <c r="R51" s="48"/>
      <c r="S51" s="47"/>
      <c r="T51" s="91"/>
      <c r="U51" s="70">
        <f t="shared" si="7"/>
        <v>0</v>
      </c>
      <c r="V51" s="47"/>
      <c r="W51" s="106"/>
      <c r="X51" s="66">
        <f t="shared" si="8"/>
        <v>21000</v>
      </c>
      <c r="Y51" s="47"/>
      <c r="Z51" s="49"/>
      <c r="AA51" s="91">
        <v>21000</v>
      </c>
      <c r="AB51" s="66">
        <f t="shared" si="9"/>
        <v>0</v>
      </c>
      <c r="AC51" s="49"/>
      <c r="AD51" s="47"/>
      <c r="AE51" s="49"/>
      <c r="AF51" s="49"/>
      <c r="AG51" s="49"/>
      <c r="AH51" s="47"/>
      <c r="AI51" s="106"/>
      <c r="AJ51" s="91"/>
      <c r="AK51" s="177"/>
      <c r="AL51" s="50"/>
      <c r="AM51" s="87"/>
      <c r="AN51" s="91"/>
      <c r="AO51" s="87"/>
      <c r="AP51" s="50"/>
      <c r="AQ51" s="87"/>
      <c r="AR51" s="47"/>
      <c r="AS51" s="47"/>
      <c r="AT51" s="47"/>
      <c r="AU51" s="177"/>
    </row>
    <row r="52" spans="1:47" s="51" customFormat="1" ht="59.25" customHeight="1">
      <c r="A52" s="126" t="s">
        <v>50</v>
      </c>
      <c r="B52" s="46"/>
      <c r="C52" s="194">
        <v>953</v>
      </c>
      <c r="D52" s="65">
        <f t="shared" si="23"/>
        <v>326500</v>
      </c>
      <c r="E52" s="168"/>
      <c r="F52" s="47">
        <v>326500</v>
      </c>
      <c r="G52" s="91"/>
      <c r="H52" s="48"/>
      <c r="I52" s="47"/>
      <c r="J52" s="49"/>
      <c r="K52" s="159">
        <f t="shared" si="4"/>
        <v>0</v>
      </c>
      <c r="L52" s="160">
        <f t="shared" si="27"/>
        <v>326500</v>
      </c>
      <c r="M52" s="161">
        <f t="shared" si="28"/>
        <v>0</v>
      </c>
      <c r="N52" s="48"/>
      <c r="O52" s="47"/>
      <c r="P52" s="47"/>
      <c r="Q52" s="70">
        <f t="shared" si="6"/>
        <v>0</v>
      </c>
      <c r="R52" s="48"/>
      <c r="S52" s="47"/>
      <c r="T52" s="91"/>
      <c r="U52" s="70">
        <f t="shared" si="7"/>
        <v>0</v>
      </c>
      <c r="V52" s="47"/>
      <c r="W52" s="106"/>
      <c r="X52" s="66">
        <f t="shared" si="8"/>
        <v>0</v>
      </c>
      <c r="Y52" s="47"/>
      <c r="Z52" s="49"/>
      <c r="AA52" s="91"/>
      <c r="AB52" s="66">
        <f t="shared" si="9"/>
        <v>0</v>
      </c>
      <c r="AC52" s="49"/>
      <c r="AD52" s="47"/>
      <c r="AE52" s="49"/>
      <c r="AF52" s="49"/>
      <c r="AG52" s="49"/>
      <c r="AH52" s="47"/>
      <c r="AI52" s="106"/>
      <c r="AJ52" s="91"/>
      <c r="AK52" s="177"/>
      <c r="AL52" s="50"/>
      <c r="AM52" s="87"/>
      <c r="AN52" s="91"/>
      <c r="AO52" s="87"/>
      <c r="AP52" s="50"/>
      <c r="AQ52" s="87"/>
      <c r="AR52" s="47"/>
      <c r="AS52" s="47"/>
      <c r="AT52" s="47"/>
      <c r="AU52" s="177"/>
    </row>
    <row r="53" spans="1:47" s="51" customFormat="1" ht="16.5" customHeight="1">
      <c r="A53" s="126" t="s">
        <v>51</v>
      </c>
      <c r="B53" s="46"/>
      <c r="C53" s="194">
        <v>954</v>
      </c>
      <c r="D53" s="65">
        <f t="shared" si="23"/>
        <v>10776900</v>
      </c>
      <c r="E53" s="168"/>
      <c r="F53" s="47">
        <v>749700</v>
      </c>
      <c r="G53" s="91"/>
      <c r="H53" s="48"/>
      <c r="I53" s="47"/>
      <c r="J53" s="49"/>
      <c r="K53" s="159">
        <f t="shared" si="4"/>
        <v>0</v>
      </c>
      <c r="L53" s="160">
        <f t="shared" si="27"/>
        <v>749700</v>
      </c>
      <c r="M53" s="161">
        <f t="shared" si="28"/>
        <v>0</v>
      </c>
      <c r="N53" s="48"/>
      <c r="O53" s="47"/>
      <c r="P53" s="47"/>
      <c r="Q53" s="70">
        <f t="shared" si="6"/>
        <v>0</v>
      </c>
      <c r="R53" s="48"/>
      <c r="S53" s="47"/>
      <c r="T53" s="91"/>
      <c r="U53" s="70">
        <f t="shared" si="7"/>
        <v>0</v>
      </c>
      <c r="V53" s="47"/>
      <c r="W53" s="106"/>
      <c r="X53" s="66">
        <f t="shared" si="8"/>
        <v>190000</v>
      </c>
      <c r="Y53" s="47"/>
      <c r="Z53" s="49"/>
      <c r="AA53" s="91">
        <v>190000</v>
      </c>
      <c r="AB53" s="66">
        <f t="shared" si="9"/>
        <v>9837200</v>
      </c>
      <c r="AC53" s="49">
        <v>1037200</v>
      </c>
      <c r="AD53" s="47"/>
      <c r="AE53" s="49"/>
      <c r="AF53" s="49">
        <v>8800000</v>
      </c>
      <c r="AG53" s="49"/>
      <c r="AH53" s="47"/>
      <c r="AI53" s="106"/>
      <c r="AJ53" s="91"/>
      <c r="AK53" s="177"/>
      <c r="AL53" s="50"/>
      <c r="AM53" s="87"/>
      <c r="AN53" s="91"/>
      <c r="AO53" s="87"/>
      <c r="AP53" s="50"/>
      <c r="AQ53" s="87"/>
      <c r="AR53" s="47"/>
      <c r="AS53" s="47"/>
      <c r="AT53" s="47"/>
      <c r="AU53" s="177"/>
    </row>
    <row r="54" spans="1:47" s="51" customFormat="1" ht="30" customHeight="1">
      <c r="A54" s="126" t="s">
        <v>52</v>
      </c>
      <c r="B54" s="46"/>
      <c r="C54" s="194">
        <v>955</v>
      </c>
      <c r="D54" s="65">
        <f t="shared" si="23"/>
        <v>100000</v>
      </c>
      <c r="E54" s="168"/>
      <c r="F54" s="47">
        <v>100000</v>
      </c>
      <c r="G54" s="91"/>
      <c r="H54" s="48"/>
      <c r="I54" s="47"/>
      <c r="J54" s="49"/>
      <c r="K54" s="159">
        <f t="shared" si="4"/>
        <v>0</v>
      </c>
      <c r="L54" s="160">
        <f t="shared" si="27"/>
        <v>100000</v>
      </c>
      <c r="M54" s="161">
        <f t="shared" si="28"/>
        <v>0</v>
      </c>
      <c r="N54" s="48"/>
      <c r="O54" s="47"/>
      <c r="P54" s="47"/>
      <c r="Q54" s="70">
        <f t="shared" si="6"/>
        <v>0</v>
      </c>
      <c r="R54" s="48"/>
      <c r="S54" s="47"/>
      <c r="T54" s="91"/>
      <c r="U54" s="70">
        <f t="shared" si="7"/>
        <v>0</v>
      </c>
      <c r="V54" s="47"/>
      <c r="W54" s="106"/>
      <c r="X54" s="66">
        <f t="shared" si="8"/>
        <v>0</v>
      </c>
      <c r="Y54" s="47"/>
      <c r="Z54" s="49"/>
      <c r="AA54" s="91"/>
      <c r="AB54" s="66">
        <f t="shared" si="9"/>
        <v>0</v>
      </c>
      <c r="AC54" s="49"/>
      <c r="AD54" s="47"/>
      <c r="AE54" s="49"/>
      <c r="AF54" s="49"/>
      <c r="AG54" s="49"/>
      <c r="AH54" s="47"/>
      <c r="AI54" s="106"/>
      <c r="AJ54" s="91"/>
      <c r="AK54" s="177"/>
      <c r="AL54" s="50"/>
      <c r="AM54" s="87"/>
      <c r="AN54" s="91"/>
      <c r="AO54" s="87"/>
      <c r="AP54" s="50"/>
      <c r="AQ54" s="87"/>
      <c r="AR54" s="47"/>
      <c r="AS54" s="47"/>
      <c r="AT54" s="47"/>
      <c r="AU54" s="177"/>
    </row>
    <row r="55" spans="1:47" s="51" customFormat="1" ht="30" customHeight="1">
      <c r="A55" s="126" t="s">
        <v>53</v>
      </c>
      <c r="B55" s="46"/>
      <c r="C55" s="194">
        <v>956</v>
      </c>
      <c r="D55" s="65">
        <f t="shared" si="23"/>
        <v>64000</v>
      </c>
      <c r="E55" s="168"/>
      <c r="F55" s="47"/>
      <c r="G55" s="91"/>
      <c r="H55" s="48"/>
      <c r="I55" s="47"/>
      <c r="J55" s="49"/>
      <c r="K55" s="159">
        <f t="shared" si="4"/>
        <v>0</v>
      </c>
      <c r="L55" s="160">
        <f t="shared" si="27"/>
        <v>0</v>
      </c>
      <c r="M55" s="161">
        <f t="shared" si="28"/>
        <v>0</v>
      </c>
      <c r="N55" s="48"/>
      <c r="O55" s="47"/>
      <c r="P55" s="47"/>
      <c r="Q55" s="70">
        <f t="shared" si="6"/>
        <v>0</v>
      </c>
      <c r="R55" s="48"/>
      <c r="S55" s="47"/>
      <c r="T55" s="91"/>
      <c r="U55" s="70">
        <f t="shared" si="7"/>
        <v>0</v>
      </c>
      <c r="V55" s="47"/>
      <c r="W55" s="106"/>
      <c r="X55" s="66">
        <f t="shared" si="8"/>
        <v>64000</v>
      </c>
      <c r="Y55" s="47"/>
      <c r="Z55" s="49"/>
      <c r="AA55" s="91">
        <v>64000</v>
      </c>
      <c r="AB55" s="66">
        <f t="shared" si="9"/>
        <v>0</v>
      </c>
      <c r="AC55" s="49"/>
      <c r="AD55" s="47"/>
      <c r="AE55" s="49"/>
      <c r="AF55" s="49"/>
      <c r="AG55" s="49"/>
      <c r="AH55" s="47"/>
      <c r="AI55" s="106"/>
      <c r="AJ55" s="91"/>
      <c r="AK55" s="177"/>
      <c r="AL55" s="50"/>
      <c r="AM55" s="87"/>
      <c r="AN55" s="91"/>
      <c r="AO55" s="87"/>
      <c r="AP55" s="50"/>
      <c r="AQ55" s="87"/>
      <c r="AR55" s="47"/>
      <c r="AS55" s="47"/>
      <c r="AT55" s="47"/>
      <c r="AU55" s="177"/>
    </row>
    <row r="56" spans="1:47" s="51" customFormat="1" ht="89.25" customHeight="1">
      <c r="A56" s="126" t="s">
        <v>54</v>
      </c>
      <c r="B56" s="46"/>
      <c r="C56" s="194">
        <v>957</v>
      </c>
      <c r="D56" s="65">
        <f t="shared" si="23"/>
        <v>50000</v>
      </c>
      <c r="E56" s="168"/>
      <c r="F56" s="47"/>
      <c r="G56" s="91"/>
      <c r="H56" s="48"/>
      <c r="I56" s="47"/>
      <c r="J56" s="49"/>
      <c r="K56" s="159">
        <f t="shared" si="4"/>
        <v>0</v>
      </c>
      <c r="L56" s="160">
        <f t="shared" si="27"/>
        <v>0</v>
      </c>
      <c r="M56" s="161">
        <f t="shared" si="28"/>
        <v>0</v>
      </c>
      <c r="N56" s="48"/>
      <c r="O56" s="47"/>
      <c r="P56" s="47"/>
      <c r="Q56" s="70">
        <f t="shared" si="6"/>
        <v>0</v>
      </c>
      <c r="R56" s="48"/>
      <c r="S56" s="47"/>
      <c r="T56" s="91"/>
      <c r="U56" s="70">
        <f t="shared" si="7"/>
        <v>0</v>
      </c>
      <c r="V56" s="47"/>
      <c r="W56" s="106"/>
      <c r="X56" s="66">
        <f t="shared" si="8"/>
        <v>0</v>
      </c>
      <c r="Y56" s="47"/>
      <c r="Z56" s="49"/>
      <c r="AA56" s="91"/>
      <c r="AB56" s="66">
        <f t="shared" si="9"/>
        <v>50000</v>
      </c>
      <c r="AC56" s="49"/>
      <c r="AD56" s="47"/>
      <c r="AE56" s="49"/>
      <c r="AF56" s="49">
        <v>50000</v>
      </c>
      <c r="AG56" s="49"/>
      <c r="AH56" s="47"/>
      <c r="AI56" s="106"/>
      <c r="AJ56" s="91"/>
      <c r="AK56" s="177"/>
      <c r="AL56" s="50"/>
      <c r="AM56" s="87"/>
      <c r="AN56" s="91"/>
      <c r="AO56" s="87"/>
      <c r="AP56" s="50"/>
      <c r="AQ56" s="87"/>
      <c r="AR56" s="47"/>
      <c r="AS56" s="47"/>
      <c r="AT56" s="47"/>
      <c r="AU56" s="177"/>
    </row>
    <row r="57" spans="1:47" s="51" customFormat="1" ht="45" customHeight="1" hidden="1">
      <c r="A57" s="126" t="s">
        <v>55</v>
      </c>
      <c r="B57" s="46"/>
      <c r="C57" s="194">
        <v>958</v>
      </c>
      <c r="D57" s="65">
        <f t="shared" si="23"/>
        <v>0</v>
      </c>
      <c r="E57" s="168"/>
      <c r="F57" s="47"/>
      <c r="G57" s="91"/>
      <c r="H57" s="48"/>
      <c r="I57" s="47"/>
      <c r="J57" s="49"/>
      <c r="K57" s="70">
        <f t="shared" si="4"/>
        <v>0</v>
      </c>
      <c r="L57" s="68">
        <f t="shared" si="27"/>
        <v>0</v>
      </c>
      <c r="M57" s="136">
        <f t="shared" si="28"/>
        <v>0</v>
      </c>
      <c r="N57" s="48"/>
      <c r="O57" s="47"/>
      <c r="P57" s="47"/>
      <c r="Q57" s="70">
        <f t="shared" si="6"/>
        <v>0</v>
      </c>
      <c r="R57" s="48"/>
      <c r="S57" s="47"/>
      <c r="T57" s="91"/>
      <c r="U57" s="70">
        <f t="shared" si="7"/>
        <v>0</v>
      </c>
      <c r="V57" s="47"/>
      <c r="W57" s="106"/>
      <c r="X57" s="66">
        <f t="shared" si="8"/>
        <v>0</v>
      </c>
      <c r="Y57" s="47"/>
      <c r="Z57" s="49"/>
      <c r="AA57" s="91"/>
      <c r="AB57" s="66">
        <f t="shared" si="9"/>
        <v>0</v>
      </c>
      <c r="AC57" s="49"/>
      <c r="AD57" s="47"/>
      <c r="AE57" s="49"/>
      <c r="AF57" s="49"/>
      <c r="AG57" s="49"/>
      <c r="AH57" s="47"/>
      <c r="AI57" s="106"/>
      <c r="AJ57" s="91"/>
      <c r="AK57" s="177"/>
      <c r="AL57" s="50"/>
      <c r="AM57" s="87"/>
      <c r="AN57" s="91"/>
      <c r="AO57" s="87"/>
      <c r="AP57" s="50"/>
      <c r="AQ57" s="87"/>
      <c r="AR57" s="47"/>
      <c r="AS57" s="47"/>
      <c r="AT57" s="47"/>
      <c r="AU57" s="177"/>
    </row>
    <row r="58" spans="1:47" s="51" customFormat="1" ht="21" customHeight="1" hidden="1">
      <c r="A58" s="126" t="s">
        <v>56</v>
      </c>
      <c r="B58" s="46"/>
      <c r="C58" s="194">
        <v>959</v>
      </c>
      <c r="D58" s="65">
        <f t="shared" si="23"/>
        <v>0</v>
      </c>
      <c r="E58" s="168">
        <v>0</v>
      </c>
      <c r="F58" s="47"/>
      <c r="G58" s="91"/>
      <c r="H58" s="48"/>
      <c r="I58" s="47"/>
      <c r="J58" s="49"/>
      <c r="K58" s="70">
        <f t="shared" si="4"/>
        <v>0</v>
      </c>
      <c r="L58" s="68">
        <f t="shared" si="27"/>
        <v>0</v>
      </c>
      <c r="M58" s="136">
        <f t="shared" si="28"/>
        <v>0</v>
      </c>
      <c r="N58" s="48"/>
      <c r="O58" s="47"/>
      <c r="P58" s="47"/>
      <c r="Q58" s="70">
        <f t="shared" si="6"/>
        <v>0</v>
      </c>
      <c r="R58" s="48"/>
      <c r="S58" s="47"/>
      <c r="T58" s="91"/>
      <c r="U58" s="70">
        <f t="shared" si="7"/>
        <v>0</v>
      </c>
      <c r="V58" s="47"/>
      <c r="W58" s="106"/>
      <c r="X58" s="66">
        <f t="shared" si="8"/>
        <v>0</v>
      </c>
      <c r="Y58" s="47"/>
      <c r="Z58" s="49"/>
      <c r="AA58" s="91">
        <v>0</v>
      </c>
      <c r="AB58" s="66">
        <f t="shared" si="9"/>
        <v>0</v>
      </c>
      <c r="AC58" s="49"/>
      <c r="AD58" s="47"/>
      <c r="AE58" s="49"/>
      <c r="AF58" s="49"/>
      <c r="AG58" s="49"/>
      <c r="AH58" s="47"/>
      <c r="AI58" s="106"/>
      <c r="AJ58" s="91"/>
      <c r="AK58" s="177"/>
      <c r="AL58" s="50"/>
      <c r="AM58" s="87"/>
      <c r="AN58" s="91"/>
      <c r="AO58" s="87"/>
      <c r="AP58" s="50"/>
      <c r="AQ58" s="87"/>
      <c r="AR58" s="47"/>
      <c r="AS58" s="47"/>
      <c r="AT58" s="47"/>
      <c r="AU58" s="177"/>
    </row>
    <row r="59" spans="1:47" s="51" customFormat="1" ht="21.75" customHeight="1" hidden="1">
      <c r="A59" s="131" t="s">
        <v>57</v>
      </c>
      <c r="B59" s="78">
        <v>230</v>
      </c>
      <c r="C59" s="193"/>
      <c r="D59" s="65">
        <f t="shared" si="23"/>
        <v>0</v>
      </c>
      <c r="E59" s="79">
        <v>0</v>
      </c>
      <c r="F59" s="73"/>
      <c r="G59" s="90"/>
      <c r="H59" s="74"/>
      <c r="I59" s="73"/>
      <c r="J59" s="76"/>
      <c r="K59" s="70">
        <f t="shared" si="4"/>
        <v>0</v>
      </c>
      <c r="L59" s="68">
        <f t="shared" si="27"/>
        <v>0</v>
      </c>
      <c r="M59" s="136">
        <f t="shared" si="28"/>
        <v>0</v>
      </c>
      <c r="N59" s="74"/>
      <c r="O59" s="73"/>
      <c r="P59" s="73"/>
      <c r="Q59" s="70">
        <f t="shared" si="6"/>
        <v>0</v>
      </c>
      <c r="R59" s="74"/>
      <c r="S59" s="73"/>
      <c r="T59" s="90"/>
      <c r="U59" s="70">
        <f t="shared" si="7"/>
        <v>0</v>
      </c>
      <c r="V59" s="73"/>
      <c r="W59" s="105"/>
      <c r="X59" s="66">
        <f t="shared" si="8"/>
        <v>0</v>
      </c>
      <c r="Y59" s="73"/>
      <c r="Z59" s="76"/>
      <c r="AA59" s="90">
        <v>0</v>
      </c>
      <c r="AB59" s="66">
        <f t="shared" si="9"/>
        <v>0</v>
      </c>
      <c r="AC59" s="76"/>
      <c r="AD59" s="73"/>
      <c r="AE59" s="76"/>
      <c r="AF59" s="76"/>
      <c r="AG59" s="76"/>
      <c r="AH59" s="73"/>
      <c r="AI59" s="105"/>
      <c r="AJ59" s="90"/>
      <c r="AK59" s="173"/>
      <c r="AL59" s="77"/>
      <c r="AM59" s="72"/>
      <c r="AN59" s="90"/>
      <c r="AO59" s="72"/>
      <c r="AP59" s="77"/>
      <c r="AQ59" s="72"/>
      <c r="AR59" s="73"/>
      <c r="AS59" s="73"/>
      <c r="AT59" s="73"/>
      <c r="AU59" s="173"/>
    </row>
    <row r="60" spans="1:47" s="51" customFormat="1" ht="30" customHeight="1" hidden="1">
      <c r="A60" s="131" t="s">
        <v>58</v>
      </c>
      <c r="B60" s="78">
        <v>231</v>
      </c>
      <c r="C60" s="193"/>
      <c r="D60" s="65">
        <f t="shared" si="23"/>
        <v>0</v>
      </c>
      <c r="E60" s="79">
        <v>0</v>
      </c>
      <c r="F60" s="73"/>
      <c r="G60" s="90"/>
      <c r="H60" s="74"/>
      <c r="I60" s="73"/>
      <c r="J60" s="76"/>
      <c r="K60" s="70">
        <f t="shared" si="4"/>
        <v>0</v>
      </c>
      <c r="L60" s="68">
        <f t="shared" si="27"/>
        <v>0</v>
      </c>
      <c r="M60" s="136">
        <f t="shared" si="28"/>
        <v>0</v>
      </c>
      <c r="N60" s="74"/>
      <c r="O60" s="73"/>
      <c r="P60" s="73"/>
      <c r="Q60" s="70">
        <f t="shared" si="6"/>
        <v>0</v>
      </c>
      <c r="R60" s="74"/>
      <c r="S60" s="73"/>
      <c r="T60" s="90"/>
      <c r="U60" s="70">
        <f t="shared" si="7"/>
        <v>0</v>
      </c>
      <c r="V60" s="73"/>
      <c r="W60" s="105"/>
      <c r="X60" s="66">
        <f t="shared" si="8"/>
        <v>0</v>
      </c>
      <c r="Y60" s="73"/>
      <c r="Z60" s="76"/>
      <c r="AA60" s="90">
        <v>0</v>
      </c>
      <c r="AB60" s="66">
        <f t="shared" si="9"/>
        <v>0</v>
      </c>
      <c r="AC60" s="76"/>
      <c r="AD60" s="73"/>
      <c r="AE60" s="76"/>
      <c r="AF60" s="76"/>
      <c r="AG60" s="76"/>
      <c r="AH60" s="73"/>
      <c r="AI60" s="105"/>
      <c r="AJ60" s="90"/>
      <c r="AK60" s="173"/>
      <c r="AL60" s="77"/>
      <c r="AM60" s="72"/>
      <c r="AN60" s="90"/>
      <c r="AO60" s="72"/>
      <c r="AP60" s="77"/>
      <c r="AQ60" s="72"/>
      <c r="AR60" s="73"/>
      <c r="AS60" s="73"/>
      <c r="AT60" s="73"/>
      <c r="AU60" s="173"/>
    </row>
    <row r="61" spans="1:47" s="51" customFormat="1" ht="30" customHeight="1" hidden="1">
      <c r="A61" s="126" t="s">
        <v>58</v>
      </c>
      <c r="B61" s="46">
        <v>231</v>
      </c>
      <c r="C61" s="194"/>
      <c r="D61" s="65">
        <f t="shared" si="23"/>
        <v>0</v>
      </c>
      <c r="E61" s="168">
        <v>0</v>
      </c>
      <c r="F61" s="47"/>
      <c r="G61" s="91"/>
      <c r="H61" s="48"/>
      <c r="I61" s="47"/>
      <c r="J61" s="49"/>
      <c r="K61" s="70">
        <f t="shared" si="4"/>
        <v>0</v>
      </c>
      <c r="L61" s="68">
        <f t="shared" si="27"/>
        <v>0</v>
      </c>
      <c r="M61" s="136">
        <f t="shared" si="28"/>
        <v>0</v>
      </c>
      <c r="N61" s="48"/>
      <c r="O61" s="47"/>
      <c r="P61" s="47"/>
      <c r="Q61" s="70">
        <f t="shared" si="6"/>
        <v>0</v>
      </c>
      <c r="R61" s="48"/>
      <c r="S61" s="47"/>
      <c r="T61" s="91"/>
      <c r="U61" s="70">
        <f t="shared" si="7"/>
        <v>0</v>
      </c>
      <c r="V61" s="47"/>
      <c r="W61" s="106"/>
      <c r="X61" s="66">
        <f t="shared" si="8"/>
        <v>0</v>
      </c>
      <c r="Y61" s="47"/>
      <c r="Z61" s="49"/>
      <c r="AA61" s="91">
        <v>0</v>
      </c>
      <c r="AB61" s="66">
        <f t="shared" si="9"/>
        <v>0</v>
      </c>
      <c r="AC61" s="49"/>
      <c r="AD61" s="47"/>
      <c r="AE61" s="49"/>
      <c r="AF61" s="49"/>
      <c r="AG61" s="49"/>
      <c r="AH61" s="47"/>
      <c r="AI61" s="106"/>
      <c r="AJ61" s="91"/>
      <c r="AK61" s="177"/>
      <c r="AL61" s="50"/>
      <c r="AM61" s="87"/>
      <c r="AN61" s="91"/>
      <c r="AO61" s="87"/>
      <c r="AP61" s="50"/>
      <c r="AQ61" s="87"/>
      <c r="AR61" s="47"/>
      <c r="AS61" s="47"/>
      <c r="AT61" s="47"/>
      <c r="AU61" s="177"/>
    </row>
    <row r="62" spans="1:47" s="51" customFormat="1" ht="21" customHeight="1" hidden="1">
      <c r="A62" s="127" t="s">
        <v>57</v>
      </c>
      <c r="B62" s="71">
        <v>240</v>
      </c>
      <c r="C62" s="193"/>
      <c r="D62" s="65">
        <f t="shared" si="23"/>
        <v>0</v>
      </c>
      <c r="E62" s="79">
        <v>0</v>
      </c>
      <c r="F62" s="73"/>
      <c r="G62" s="90"/>
      <c r="H62" s="74"/>
      <c r="I62" s="73"/>
      <c r="J62" s="76"/>
      <c r="K62" s="70">
        <f t="shared" si="4"/>
        <v>0</v>
      </c>
      <c r="L62" s="68">
        <f t="shared" si="27"/>
        <v>0</v>
      </c>
      <c r="M62" s="136">
        <f t="shared" si="28"/>
        <v>0</v>
      </c>
      <c r="N62" s="74"/>
      <c r="O62" s="73"/>
      <c r="P62" s="73"/>
      <c r="Q62" s="70">
        <f t="shared" si="6"/>
        <v>0</v>
      </c>
      <c r="R62" s="74"/>
      <c r="S62" s="73"/>
      <c r="T62" s="90"/>
      <c r="U62" s="70">
        <f t="shared" si="7"/>
        <v>0</v>
      </c>
      <c r="V62" s="73"/>
      <c r="W62" s="105"/>
      <c r="X62" s="66">
        <f t="shared" si="8"/>
        <v>0</v>
      </c>
      <c r="Y62" s="73"/>
      <c r="Z62" s="76"/>
      <c r="AA62" s="90">
        <v>0</v>
      </c>
      <c r="AB62" s="66">
        <f t="shared" si="9"/>
        <v>0</v>
      </c>
      <c r="AC62" s="76"/>
      <c r="AD62" s="73"/>
      <c r="AE62" s="76"/>
      <c r="AF62" s="76"/>
      <c r="AG62" s="76"/>
      <c r="AH62" s="73"/>
      <c r="AI62" s="105"/>
      <c r="AJ62" s="90"/>
      <c r="AK62" s="173"/>
      <c r="AL62" s="77"/>
      <c r="AM62" s="72"/>
      <c r="AN62" s="90"/>
      <c r="AO62" s="72"/>
      <c r="AP62" s="77"/>
      <c r="AQ62" s="72"/>
      <c r="AR62" s="73"/>
      <c r="AS62" s="73"/>
      <c r="AT62" s="73"/>
      <c r="AU62" s="173"/>
    </row>
    <row r="63" spans="1:47" s="51" customFormat="1" ht="30" customHeight="1" hidden="1">
      <c r="A63" s="123" t="s">
        <v>59</v>
      </c>
      <c r="B63" s="78">
        <v>241</v>
      </c>
      <c r="C63" s="193"/>
      <c r="D63" s="65">
        <f t="shared" si="23"/>
        <v>0</v>
      </c>
      <c r="E63" s="79">
        <v>0</v>
      </c>
      <c r="F63" s="73"/>
      <c r="G63" s="90"/>
      <c r="H63" s="74"/>
      <c r="I63" s="73"/>
      <c r="J63" s="76"/>
      <c r="K63" s="70">
        <f t="shared" si="4"/>
        <v>0</v>
      </c>
      <c r="L63" s="68">
        <f t="shared" si="27"/>
        <v>0</v>
      </c>
      <c r="M63" s="136">
        <f t="shared" si="28"/>
        <v>0</v>
      </c>
      <c r="N63" s="74"/>
      <c r="O63" s="73"/>
      <c r="P63" s="73"/>
      <c r="Q63" s="70">
        <f t="shared" si="6"/>
        <v>0</v>
      </c>
      <c r="R63" s="74"/>
      <c r="S63" s="73"/>
      <c r="T63" s="90"/>
      <c r="U63" s="70">
        <f t="shared" si="7"/>
        <v>0</v>
      </c>
      <c r="V63" s="73"/>
      <c r="W63" s="105"/>
      <c r="X63" s="66">
        <f t="shared" si="8"/>
        <v>0</v>
      </c>
      <c r="Y63" s="73"/>
      <c r="Z63" s="76"/>
      <c r="AA63" s="90">
        <v>0</v>
      </c>
      <c r="AB63" s="66">
        <f t="shared" si="9"/>
        <v>0</v>
      </c>
      <c r="AC63" s="76"/>
      <c r="AD63" s="73"/>
      <c r="AE63" s="76"/>
      <c r="AF63" s="76"/>
      <c r="AG63" s="76"/>
      <c r="AH63" s="73"/>
      <c r="AI63" s="105"/>
      <c r="AJ63" s="90"/>
      <c r="AK63" s="173"/>
      <c r="AL63" s="77"/>
      <c r="AM63" s="72"/>
      <c r="AN63" s="90"/>
      <c r="AO63" s="72"/>
      <c r="AP63" s="77"/>
      <c r="AQ63" s="72"/>
      <c r="AR63" s="73"/>
      <c r="AS63" s="73"/>
      <c r="AT63" s="73"/>
      <c r="AU63" s="173"/>
    </row>
    <row r="64" spans="1:47" s="51" customFormat="1" ht="30" customHeight="1" hidden="1">
      <c r="A64" s="130" t="s">
        <v>59</v>
      </c>
      <c r="B64" s="46">
        <v>241</v>
      </c>
      <c r="C64" s="194"/>
      <c r="D64" s="65">
        <f t="shared" si="23"/>
        <v>0</v>
      </c>
      <c r="E64" s="168">
        <v>0</v>
      </c>
      <c r="F64" s="47"/>
      <c r="G64" s="91"/>
      <c r="H64" s="48"/>
      <c r="I64" s="47"/>
      <c r="J64" s="49"/>
      <c r="K64" s="70">
        <f t="shared" si="4"/>
        <v>0</v>
      </c>
      <c r="L64" s="68">
        <f t="shared" si="27"/>
        <v>0</v>
      </c>
      <c r="M64" s="136">
        <f t="shared" si="28"/>
        <v>0</v>
      </c>
      <c r="N64" s="48"/>
      <c r="O64" s="47"/>
      <c r="P64" s="47"/>
      <c r="Q64" s="70">
        <f t="shared" si="6"/>
        <v>0</v>
      </c>
      <c r="R64" s="48"/>
      <c r="S64" s="47"/>
      <c r="T64" s="91"/>
      <c r="U64" s="70">
        <f t="shared" si="7"/>
        <v>0</v>
      </c>
      <c r="V64" s="47"/>
      <c r="W64" s="106"/>
      <c r="X64" s="66">
        <f t="shared" si="8"/>
        <v>0</v>
      </c>
      <c r="Y64" s="47"/>
      <c r="Z64" s="49"/>
      <c r="AA64" s="91">
        <v>0</v>
      </c>
      <c r="AB64" s="66">
        <f t="shared" si="9"/>
        <v>0</v>
      </c>
      <c r="AC64" s="49"/>
      <c r="AD64" s="47"/>
      <c r="AE64" s="49"/>
      <c r="AF64" s="49"/>
      <c r="AG64" s="49"/>
      <c r="AH64" s="47"/>
      <c r="AI64" s="106"/>
      <c r="AJ64" s="91"/>
      <c r="AK64" s="177"/>
      <c r="AL64" s="50"/>
      <c r="AM64" s="87"/>
      <c r="AN64" s="91"/>
      <c r="AO64" s="87"/>
      <c r="AP64" s="50"/>
      <c r="AQ64" s="87"/>
      <c r="AR64" s="47"/>
      <c r="AS64" s="47"/>
      <c r="AT64" s="47"/>
      <c r="AU64" s="177"/>
    </row>
    <row r="65" spans="1:47" s="51" customFormat="1" ht="30" customHeight="1" hidden="1">
      <c r="A65" s="124" t="s">
        <v>60</v>
      </c>
      <c r="B65" s="59">
        <v>242</v>
      </c>
      <c r="C65" s="194"/>
      <c r="D65" s="65">
        <f t="shared" si="23"/>
        <v>0</v>
      </c>
      <c r="E65" s="168">
        <v>0</v>
      </c>
      <c r="F65" s="47"/>
      <c r="G65" s="91"/>
      <c r="H65" s="48"/>
      <c r="I65" s="47"/>
      <c r="J65" s="49"/>
      <c r="K65" s="70">
        <f t="shared" si="4"/>
        <v>0</v>
      </c>
      <c r="L65" s="68">
        <f t="shared" si="27"/>
        <v>0</v>
      </c>
      <c r="M65" s="136">
        <f t="shared" si="28"/>
        <v>0</v>
      </c>
      <c r="N65" s="48"/>
      <c r="O65" s="47"/>
      <c r="P65" s="47"/>
      <c r="Q65" s="70">
        <f t="shared" si="6"/>
        <v>0</v>
      </c>
      <c r="R65" s="48"/>
      <c r="S65" s="47"/>
      <c r="T65" s="91"/>
      <c r="U65" s="70">
        <f t="shared" si="7"/>
        <v>0</v>
      </c>
      <c r="V65" s="47"/>
      <c r="W65" s="106"/>
      <c r="X65" s="66">
        <f t="shared" si="8"/>
        <v>0</v>
      </c>
      <c r="Y65" s="47"/>
      <c r="Z65" s="49"/>
      <c r="AA65" s="91">
        <v>0</v>
      </c>
      <c r="AB65" s="66">
        <f t="shared" si="9"/>
        <v>0</v>
      </c>
      <c r="AC65" s="49"/>
      <c r="AD65" s="47"/>
      <c r="AE65" s="49"/>
      <c r="AF65" s="49"/>
      <c r="AG65" s="49"/>
      <c r="AH65" s="47"/>
      <c r="AI65" s="106"/>
      <c r="AJ65" s="91"/>
      <c r="AK65" s="177"/>
      <c r="AL65" s="50"/>
      <c r="AM65" s="87"/>
      <c r="AN65" s="91"/>
      <c r="AO65" s="87"/>
      <c r="AP65" s="50"/>
      <c r="AQ65" s="87"/>
      <c r="AR65" s="47"/>
      <c r="AS65" s="47"/>
      <c r="AT65" s="47"/>
      <c r="AU65" s="177"/>
    </row>
    <row r="66" spans="1:47" s="51" customFormat="1" ht="30" customHeight="1" hidden="1">
      <c r="A66" s="130" t="s">
        <v>60</v>
      </c>
      <c r="B66" s="46">
        <v>242</v>
      </c>
      <c r="C66" s="194"/>
      <c r="D66" s="65">
        <f t="shared" si="23"/>
        <v>0</v>
      </c>
      <c r="E66" s="168">
        <v>0</v>
      </c>
      <c r="F66" s="47"/>
      <c r="G66" s="91"/>
      <c r="H66" s="48"/>
      <c r="I66" s="47"/>
      <c r="J66" s="49"/>
      <c r="K66" s="70">
        <f t="shared" si="4"/>
        <v>0</v>
      </c>
      <c r="L66" s="68">
        <f t="shared" si="27"/>
        <v>0</v>
      </c>
      <c r="M66" s="136">
        <f t="shared" si="28"/>
        <v>0</v>
      </c>
      <c r="N66" s="48"/>
      <c r="O66" s="47"/>
      <c r="P66" s="47"/>
      <c r="Q66" s="70">
        <f t="shared" si="6"/>
        <v>0</v>
      </c>
      <c r="R66" s="48"/>
      <c r="S66" s="47"/>
      <c r="T66" s="91"/>
      <c r="U66" s="70">
        <f t="shared" si="7"/>
        <v>0</v>
      </c>
      <c r="V66" s="47"/>
      <c r="W66" s="106"/>
      <c r="X66" s="66">
        <f t="shared" si="8"/>
        <v>0</v>
      </c>
      <c r="Y66" s="47"/>
      <c r="Z66" s="49"/>
      <c r="AA66" s="91">
        <v>0</v>
      </c>
      <c r="AB66" s="66">
        <f t="shared" si="9"/>
        <v>0</v>
      </c>
      <c r="AC66" s="49"/>
      <c r="AD66" s="47"/>
      <c r="AE66" s="49"/>
      <c r="AF66" s="49"/>
      <c r="AG66" s="49"/>
      <c r="AH66" s="47"/>
      <c r="AI66" s="106"/>
      <c r="AJ66" s="91"/>
      <c r="AK66" s="177"/>
      <c r="AL66" s="50"/>
      <c r="AM66" s="87"/>
      <c r="AN66" s="91"/>
      <c r="AO66" s="87"/>
      <c r="AP66" s="50"/>
      <c r="AQ66" s="87"/>
      <c r="AR66" s="47"/>
      <c r="AS66" s="47"/>
      <c r="AT66" s="47"/>
      <c r="AU66" s="177"/>
    </row>
    <row r="67" spans="1:47" s="51" customFormat="1" ht="17.25" customHeight="1">
      <c r="A67" s="125" t="s">
        <v>61</v>
      </c>
      <c r="B67" s="71">
        <v>260</v>
      </c>
      <c r="C67" s="193"/>
      <c r="D67" s="65">
        <f t="shared" si="23"/>
        <v>0</v>
      </c>
      <c r="E67" s="79">
        <f aca="true" t="shared" si="40" ref="E67:J68">E68</f>
        <v>0</v>
      </c>
      <c r="F67" s="74">
        <f t="shared" si="40"/>
        <v>0</v>
      </c>
      <c r="G67" s="173">
        <f t="shared" si="40"/>
        <v>0</v>
      </c>
      <c r="H67" s="74">
        <f t="shared" si="40"/>
        <v>0</v>
      </c>
      <c r="I67" s="74">
        <f t="shared" si="40"/>
        <v>0</v>
      </c>
      <c r="J67" s="105">
        <f t="shared" si="40"/>
        <v>0</v>
      </c>
      <c r="K67" s="70">
        <f t="shared" si="4"/>
        <v>0</v>
      </c>
      <c r="L67" s="68">
        <f t="shared" si="27"/>
        <v>0</v>
      </c>
      <c r="M67" s="136">
        <f t="shared" si="28"/>
        <v>0</v>
      </c>
      <c r="N67" s="74">
        <f aca="true" t="shared" si="41" ref="N67:P68">N68</f>
        <v>0</v>
      </c>
      <c r="O67" s="74">
        <f t="shared" si="41"/>
        <v>0</v>
      </c>
      <c r="P67" s="74">
        <f t="shared" si="41"/>
        <v>0</v>
      </c>
      <c r="Q67" s="70">
        <f t="shared" si="6"/>
        <v>0</v>
      </c>
      <c r="R67" s="74">
        <f aca="true" t="shared" si="42" ref="R67:W68">R68</f>
        <v>0</v>
      </c>
      <c r="S67" s="74">
        <f t="shared" si="42"/>
        <v>0</v>
      </c>
      <c r="T67" s="173">
        <f t="shared" si="42"/>
        <v>0</v>
      </c>
      <c r="U67" s="70">
        <f t="shared" si="7"/>
        <v>0</v>
      </c>
      <c r="V67" s="73">
        <f>V68+V70</f>
        <v>0</v>
      </c>
      <c r="W67" s="105">
        <f>W68+W70</f>
        <v>0</v>
      </c>
      <c r="X67" s="66">
        <f t="shared" si="8"/>
        <v>0</v>
      </c>
      <c r="Y67" s="73">
        <f aca="true" t="shared" si="43" ref="Y67:AA68">Y68</f>
        <v>0</v>
      </c>
      <c r="Z67" s="73">
        <f t="shared" si="43"/>
        <v>0</v>
      </c>
      <c r="AA67" s="173">
        <f t="shared" si="43"/>
        <v>0</v>
      </c>
      <c r="AB67" s="66">
        <f t="shared" si="9"/>
        <v>0</v>
      </c>
      <c r="AC67" s="73">
        <f>AC68</f>
        <v>0</v>
      </c>
      <c r="AD67" s="73">
        <f aca="true" t="shared" si="44" ref="AD67:AT68">AD68</f>
        <v>0</v>
      </c>
      <c r="AE67" s="73">
        <f t="shared" si="44"/>
        <v>0</v>
      </c>
      <c r="AF67" s="73">
        <f t="shared" si="44"/>
        <v>0</v>
      </c>
      <c r="AG67" s="76">
        <f t="shared" si="44"/>
        <v>0</v>
      </c>
      <c r="AH67" s="73">
        <f t="shared" si="44"/>
        <v>0</v>
      </c>
      <c r="AI67" s="74">
        <f>AI68</f>
        <v>0</v>
      </c>
      <c r="AJ67" s="90">
        <f t="shared" si="44"/>
        <v>0</v>
      </c>
      <c r="AK67" s="173">
        <f t="shared" si="44"/>
        <v>0</v>
      </c>
      <c r="AL67" s="77">
        <f t="shared" si="44"/>
        <v>0</v>
      </c>
      <c r="AM67" s="79">
        <f>AM68</f>
        <v>0</v>
      </c>
      <c r="AN67" s="90">
        <f>AN68</f>
        <v>0</v>
      </c>
      <c r="AO67" s="72">
        <f t="shared" si="44"/>
        <v>0</v>
      </c>
      <c r="AP67" s="77">
        <f t="shared" si="44"/>
        <v>0</v>
      </c>
      <c r="AQ67" s="72">
        <f t="shared" si="44"/>
        <v>0</v>
      </c>
      <c r="AR67" s="73">
        <f t="shared" si="44"/>
        <v>0</v>
      </c>
      <c r="AS67" s="73">
        <f t="shared" si="44"/>
        <v>0</v>
      </c>
      <c r="AT67" s="73">
        <f t="shared" si="44"/>
        <v>0</v>
      </c>
      <c r="AU67" s="173">
        <f aca="true" t="shared" si="45" ref="AQ67:AU68">AU68</f>
        <v>0</v>
      </c>
    </row>
    <row r="68" spans="1:47" s="51" customFormat="1" ht="27.75" customHeight="1">
      <c r="A68" s="123" t="s">
        <v>62</v>
      </c>
      <c r="B68" s="71">
        <v>262</v>
      </c>
      <c r="C68" s="193"/>
      <c r="D68" s="65">
        <f t="shared" si="23"/>
        <v>0</v>
      </c>
      <c r="E68" s="79">
        <f t="shared" si="40"/>
        <v>0</v>
      </c>
      <c r="F68" s="74">
        <f t="shared" si="40"/>
        <v>0</v>
      </c>
      <c r="G68" s="173">
        <f t="shared" si="40"/>
        <v>0</v>
      </c>
      <c r="H68" s="74">
        <f t="shared" si="40"/>
        <v>0</v>
      </c>
      <c r="I68" s="74">
        <f t="shared" si="40"/>
        <v>0</v>
      </c>
      <c r="J68" s="105">
        <f t="shared" si="40"/>
        <v>0</v>
      </c>
      <c r="K68" s="70">
        <f t="shared" si="4"/>
        <v>0</v>
      </c>
      <c r="L68" s="68">
        <f t="shared" si="27"/>
        <v>0</v>
      </c>
      <c r="M68" s="136">
        <f t="shared" si="28"/>
        <v>0</v>
      </c>
      <c r="N68" s="74">
        <f t="shared" si="41"/>
        <v>0</v>
      </c>
      <c r="O68" s="74">
        <f t="shared" si="41"/>
        <v>0</v>
      </c>
      <c r="P68" s="74">
        <f t="shared" si="41"/>
        <v>0</v>
      </c>
      <c r="Q68" s="70">
        <f t="shared" si="6"/>
        <v>0</v>
      </c>
      <c r="R68" s="74">
        <f t="shared" si="42"/>
        <v>0</v>
      </c>
      <c r="S68" s="74">
        <f t="shared" si="42"/>
        <v>0</v>
      </c>
      <c r="T68" s="173">
        <f t="shared" si="42"/>
        <v>0</v>
      </c>
      <c r="U68" s="70">
        <f t="shared" si="7"/>
        <v>0</v>
      </c>
      <c r="V68" s="74">
        <f t="shared" si="42"/>
        <v>0</v>
      </c>
      <c r="W68" s="74">
        <f t="shared" si="42"/>
        <v>0</v>
      </c>
      <c r="X68" s="66">
        <f t="shared" si="8"/>
        <v>0</v>
      </c>
      <c r="Y68" s="73">
        <f t="shared" si="43"/>
        <v>0</v>
      </c>
      <c r="Z68" s="76">
        <f t="shared" si="43"/>
        <v>0</v>
      </c>
      <c r="AA68" s="90">
        <f t="shared" si="43"/>
        <v>0</v>
      </c>
      <c r="AB68" s="66">
        <f t="shared" si="9"/>
        <v>0</v>
      </c>
      <c r="AC68" s="76">
        <f>AC69</f>
        <v>0</v>
      </c>
      <c r="AD68" s="76">
        <f t="shared" si="44"/>
        <v>0</v>
      </c>
      <c r="AE68" s="76">
        <f t="shared" si="44"/>
        <v>0</v>
      </c>
      <c r="AF68" s="76">
        <f t="shared" si="44"/>
        <v>0</v>
      </c>
      <c r="AG68" s="76">
        <f t="shared" si="44"/>
        <v>0</v>
      </c>
      <c r="AH68" s="73">
        <f t="shared" si="44"/>
        <v>0</v>
      </c>
      <c r="AI68" s="105">
        <f>AI69</f>
        <v>0</v>
      </c>
      <c r="AJ68" s="90">
        <f t="shared" si="44"/>
        <v>0</v>
      </c>
      <c r="AK68" s="173">
        <f t="shared" si="44"/>
        <v>0</v>
      </c>
      <c r="AL68" s="77">
        <f t="shared" si="44"/>
        <v>0</v>
      </c>
      <c r="AM68" s="72">
        <f>AM69</f>
        <v>0</v>
      </c>
      <c r="AN68" s="90">
        <f>AN69</f>
        <v>0</v>
      </c>
      <c r="AO68" s="72">
        <f t="shared" si="44"/>
        <v>0</v>
      </c>
      <c r="AP68" s="77">
        <f t="shared" si="44"/>
        <v>0</v>
      </c>
      <c r="AQ68" s="72">
        <f t="shared" si="45"/>
        <v>0</v>
      </c>
      <c r="AR68" s="73">
        <f t="shared" si="45"/>
        <v>0</v>
      </c>
      <c r="AS68" s="73">
        <f t="shared" si="45"/>
        <v>0</v>
      </c>
      <c r="AT68" s="73">
        <f t="shared" si="45"/>
        <v>0</v>
      </c>
      <c r="AU68" s="173">
        <f t="shared" si="45"/>
        <v>0</v>
      </c>
    </row>
    <row r="69" spans="1:47" s="51" customFormat="1" ht="28.5" customHeight="1">
      <c r="A69" s="130" t="s">
        <v>62</v>
      </c>
      <c r="B69" s="46">
        <v>262</v>
      </c>
      <c r="C69" s="194"/>
      <c r="D69" s="65">
        <f t="shared" si="23"/>
        <v>0</v>
      </c>
      <c r="E69" s="168"/>
      <c r="F69" s="47"/>
      <c r="G69" s="91"/>
      <c r="H69" s="48"/>
      <c r="I69" s="47"/>
      <c r="J69" s="49"/>
      <c r="K69" s="159">
        <f t="shared" si="4"/>
        <v>0</v>
      </c>
      <c r="L69" s="160">
        <f t="shared" si="27"/>
        <v>0</v>
      </c>
      <c r="M69" s="161">
        <f t="shared" si="28"/>
        <v>0</v>
      </c>
      <c r="N69" s="48"/>
      <c r="O69" s="47"/>
      <c r="P69" s="47"/>
      <c r="Q69" s="70">
        <f t="shared" si="6"/>
        <v>0</v>
      </c>
      <c r="R69" s="48"/>
      <c r="S69" s="47"/>
      <c r="T69" s="91"/>
      <c r="U69" s="70">
        <f t="shared" si="7"/>
        <v>0</v>
      </c>
      <c r="V69" s="47"/>
      <c r="W69" s="106"/>
      <c r="X69" s="66">
        <f t="shared" si="8"/>
        <v>0</v>
      </c>
      <c r="Y69" s="47"/>
      <c r="Z69" s="49">
        <v>0</v>
      </c>
      <c r="AA69" s="91"/>
      <c r="AB69" s="66">
        <f t="shared" si="9"/>
        <v>0</v>
      </c>
      <c r="AC69" s="49"/>
      <c r="AD69" s="49"/>
      <c r="AE69" s="49"/>
      <c r="AF69" s="49"/>
      <c r="AG69" s="49"/>
      <c r="AH69" s="47"/>
      <c r="AI69" s="106"/>
      <c r="AJ69" s="91"/>
      <c r="AK69" s="177"/>
      <c r="AL69" s="50"/>
      <c r="AM69" s="87"/>
      <c r="AN69" s="91"/>
      <c r="AO69" s="87"/>
      <c r="AP69" s="50"/>
      <c r="AQ69" s="87"/>
      <c r="AR69" s="47"/>
      <c r="AS69" s="47"/>
      <c r="AT69" s="47"/>
      <c r="AU69" s="177"/>
    </row>
    <row r="70" spans="1:47" s="51" customFormat="1" ht="30" customHeight="1" hidden="1">
      <c r="A70" s="127" t="s">
        <v>63</v>
      </c>
      <c r="B70" s="71">
        <v>263</v>
      </c>
      <c r="C70" s="193"/>
      <c r="D70" s="65">
        <f t="shared" si="23"/>
        <v>0</v>
      </c>
      <c r="E70" s="79">
        <v>0</v>
      </c>
      <c r="F70" s="73"/>
      <c r="G70" s="90"/>
      <c r="H70" s="74"/>
      <c r="I70" s="73"/>
      <c r="J70" s="76"/>
      <c r="K70" s="70">
        <f t="shared" si="4"/>
        <v>0</v>
      </c>
      <c r="L70" s="68">
        <f t="shared" si="27"/>
        <v>0</v>
      </c>
      <c r="M70" s="136">
        <f t="shared" si="28"/>
        <v>0</v>
      </c>
      <c r="N70" s="74"/>
      <c r="O70" s="73"/>
      <c r="P70" s="73"/>
      <c r="Q70" s="70">
        <f t="shared" si="6"/>
        <v>0</v>
      </c>
      <c r="R70" s="74"/>
      <c r="S70" s="73"/>
      <c r="T70" s="90"/>
      <c r="U70" s="70">
        <f t="shared" si="7"/>
        <v>0</v>
      </c>
      <c r="V70" s="73"/>
      <c r="W70" s="105"/>
      <c r="X70" s="66">
        <f t="shared" si="8"/>
        <v>0</v>
      </c>
      <c r="Y70" s="73"/>
      <c r="Z70" s="76"/>
      <c r="AA70" s="90">
        <v>0</v>
      </c>
      <c r="AB70" s="66">
        <f t="shared" si="9"/>
        <v>0</v>
      </c>
      <c r="AC70" s="76"/>
      <c r="AD70" s="73"/>
      <c r="AE70" s="76"/>
      <c r="AF70" s="76"/>
      <c r="AG70" s="76"/>
      <c r="AH70" s="73"/>
      <c r="AI70" s="105"/>
      <c r="AJ70" s="90"/>
      <c r="AK70" s="173"/>
      <c r="AL70" s="77"/>
      <c r="AM70" s="72"/>
      <c r="AN70" s="90"/>
      <c r="AO70" s="72"/>
      <c r="AP70" s="77"/>
      <c r="AQ70" s="72"/>
      <c r="AR70" s="73"/>
      <c r="AS70" s="73"/>
      <c r="AT70" s="73"/>
      <c r="AU70" s="173"/>
    </row>
    <row r="71" spans="1:47" s="51" customFormat="1" ht="30" customHeight="1" hidden="1">
      <c r="A71" s="128" t="s">
        <v>63</v>
      </c>
      <c r="B71" s="46">
        <v>263</v>
      </c>
      <c r="C71" s="194"/>
      <c r="D71" s="65">
        <f t="shared" si="23"/>
        <v>0</v>
      </c>
      <c r="E71" s="168">
        <v>0</v>
      </c>
      <c r="F71" s="47"/>
      <c r="G71" s="91"/>
      <c r="H71" s="48"/>
      <c r="I71" s="47"/>
      <c r="J71" s="49"/>
      <c r="K71" s="70">
        <f t="shared" si="4"/>
        <v>0</v>
      </c>
      <c r="L71" s="68">
        <f t="shared" si="27"/>
        <v>0</v>
      </c>
      <c r="M71" s="136">
        <f t="shared" si="28"/>
        <v>0</v>
      </c>
      <c r="N71" s="48"/>
      <c r="O71" s="47"/>
      <c r="P71" s="47"/>
      <c r="Q71" s="70">
        <f t="shared" si="6"/>
        <v>0</v>
      </c>
      <c r="R71" s="48"/>
      <c r="S71" s="47"/>
      <c r="T71" s="91"/>
      <c r="U71" s="70">
        <f t="shared" si="7"/>
        <v>0</v>
      </c>
      <c r="V71" s="47"/>
      <c r="W71" s="106"/>
      <c r="X71" s="66">
        <f t="shared" si="8"/>
        <v>0</v>
      </c>
      <c r="Y71" s="47"/>
      <c r="Z71" s="49"/>
      <c r="AA71" s="91">
        <v>0</v>
      </c>
      <c r="AB71" s="66">
        <f t="shared" si="9"/>
        <v>0</v>
      </c>
      <c r="AC71" s="49"/>
      <c r="AD71" s="47"/>
      <c r="AE71" s="49"/>
      <c r="AF71" s="49"/>
      <c r="AG71" s="49"/>
      <c r="AH71" s="47"/>
      <c r="AI71" s="106"/>
      <c r="AJ71" s="91"/>
      <c r="AK71" s="177"/>
      <c r="AL71" s="50"/>
      <c r="AM71" s="87"/>
      <c r="AN71" s="91"/>
      <c r="AO71" s="87"/>
      <c r="AP71" s="50"/>
      <c r="AQ71" s="87"/>
      <c r="AR71" s="47"/>
      <c r="AS71" s="47"/>
      <c r="AT71" s="47"/>
      <c r="AU71" s="177"/>
    </row>
    <row r="72" spans="1:47" s="51" customFormat="1" ht="18" customHeight="1">
      <c r="A72" s="127" t="s">
        <v>64</v>
      </c>
      <c r="B72" s="71">
        <v>290</v>
      </c>
      <c r="C72" s="193"/>
      <c r="D72" s="65">
        <f t="shared" si="23"/>
        <v>448100</v>
      </c>
      <c r="E72" s="79">
        <f>SUM(E74:E75)</f>
        <v>0</v>
      </c>
      <c r="F72" s="74">
        <f aca="true" t="shared" si="46" ref="F72:P72">SUM(F74:F75)</f>
        <v>109600</v>
      </c>
      <c r="G72" s="173">
        <f t="shared" si="46"/>
        <v>0</v>
      </c>
      <c r="H72" s="74">
        <f t="shared" si="46"/>
        <v>0</v>
      </c>
      <c r="I72" s="74">
        <f t="shared" si="46"/>
        <v>0</v>
      </c>
      <c r="J72" s="105">
        <f t="shared" si="46"/>
        <v>0</v>
      </c>
      <c r="K72" s="79">
        <f t="shared" si="46"/>
        <v>0</v>
      </c>
      <c r="L72" s="74">
        <f t="shared" si="46"/>
        <v>109600</v>
      </c>
      <c r="M72" s="173">
        <f t="shared" si="46"/>
        <v>0</v>
      </c>
      <c r="N72" s="74">
        <f t="shared" si="46"/>
        <v>0</v>
      </c>
      <c r="O72" s="74">
        <f t="shared" si="46"/>
        <v>0</v>
      </c>
      <c r="P72" s="74">
        <f t="shared" si="46"/>
        <v>0</v>
      </c>
      <c r="Q72" s="70">
        <f t="shared" si="6"/>
        <v>0</v>
      </c>
      <c r="R72" s="74">
        <f>R74+R75</f>
        <v>0</v>
      </c>
      <c r="S72" s="73">
        <f>S74+S75</f>
        <v>0</v>
      </c>
      <c r="T72" s="90">
        <f>T74+T75</f>
        <v>0</v>
      </c>
      <c r="U72" s="70">
        <f t="shared" si="7"/>
        <v>0</v>
      </c>
      <c r="V72" s="73">
        <f>V74+V75</f>
        <v>0</v>
      </c>
      <c r="W72" s="105">
        <f>W74+W75</f>
        <v>0</v>
      </c>
      <c r="X72" s="66">
        <f t="shared" si="8"/>
        <v>338500</v>
      </c>
      <c r="Y72" s="73">
        <f>SUM(Y74:Y75)</f>
        <v>0</v>
      </c>
      <c r="Z72" s="73">
        <f>SUM(Z74:Z75)</f>
        <v>231600</v>
      </c>
      <c r="AA72" s="90">
        <f>SUM(AA74:AA75)</f>
        <v>106900</v>
      </c>
      <c r="AB72" s="66">
        <f t="shared" si="9"/>
        <v>0</v>
      </c>
      <c r="AC72" s="73">
        <f aca="true" t="shared" si="47" ref="AC72:AL72">AC74+AC75</f>
        <v>0</v>
      </c>
      <c r="AD72" s="73">
        <f t="shared" si="47"/>
        <v>0</v>
      </c>
      <c r="AE72" s="73">
        <f t="shared" si="47"/>
        <v>0</v>
      </c>
      <c r="AF72" s="73">
        <f t="shared" si="47"/>
        <v>0</v>
      </c>
      <c r="AG72" s="76">
        <f t="shared" si="47"/>
        <v>0</v>
      </c>
      <c r="AH72" s="73">
        <f t="shared" si="47"/>
        <v>0</v>
      </c>
      <c r="AI72" s="74">
        <f t="shared" si="47"/>
        <v>0</v>
      </c>
      <c r="AJ72" s="90">
        <f t="shared" si="47"/>
        <v>0</v>
      </c>
      <c r="AK72" s="173">
        <f t="shared" si="47"/>
        <v>0</v>
      </c>
      <c r="AL72" s="77">
        <f t="shared" si="47"/>
        <v>0</v>
      </c>
      <c r="AM72" s="72">
        <f aca="true" t="shared" si="48" ref="AM72:AU72">AM74+AM75</f>
        <v>0</v>
      </c>
      <c r="AN72" s="90">
        <f t="shared" si="48"/>
        <v>0</v>
      </c>
      <c r="AO72" s="72">
        <f t="shared" si="48"/>
        <v>0</v>
      </c>
      <c r="AP72" s="77">
        <f t="shared" si="48"/>
        <v>0</v>
      </c>
      <c r="AQ72" s="72">
        <f t="shared" si="48"/>
        <v>0</v>
      </c>
      <c r="AR72" s="73">
        <f t="shared" si="48"/>
        <v>0</v>
      </c>
      <c r="AS72" s="73">
        <f t="shared" si="48"/>
        <v>0</v>
      </c>
      <c r="AT72" s="73">
        <f t="shared" si="48"/>
        <v>0</v>
      </c>
      <c r="AU72" s="173">
        <f t="shared" si="48"/>
        <v>0</v>
      </c>
    </row>
    <row r="73" spans="1:47" s="51" customFormat="1" ht="18" customHeight="1" hidden="1">
      <c r="A73" s="128" t="s">
        <v>65</v>
      </c>
      <c r="B73" s="46"/>
      <c r="C73" s="194">
        <v>961</v>
      </c>
      <c r="D73" s="65">
        <f t="shared" si="23"/>
        <v>0</v>
      </c>
      <c r="E73" s="168">
        <v>0</v>
      </c>
      <c r="F73" s="47"/>
      <c r="G73" s="91"/>
      <c r="H73" s="48"/>
      <c r="I73" s="47"/>
      <c r="J73" s="49"/>
      <c r="K73" s="70">
        <f t="shared" si="4"/>
        <v>0</v>
      </c>
      <c r="L73" s="68">
        <f t="shared" si="27"/>
        <v>0</v>
      </c>
      <c r="M73" s="136">
        <f t="shared" si="28"/>
        <v>0</v>
      </c>
      <c r="N73" s="48"/>
      <c r="O73" s="47"/>
      <c r="P73" s="47"/>
      <c r="Q73" s="70">
        <f t="shared" si="6"/>
        <v>0</v>
      </c>
      <c r="R73" s="48"/>
      <c r="S73" s="47"/>
      <c r="T73" s="91"/>
      <c r="U73" s="70">
        <f t="shared" si="7"/>
        <v>0</v>
      </c>
      <c r="V73" s="47"/>
      <c r="W73" s="106"/>
      <c r="X73" s="66">
        <f t="shared" si="8"/>
        <v>0</v>
      </c>
      <c r="Y73" s="47"/>
      <c r="Z73" s="49"/>
      <c r="AA73" s="91">
        <v>0</v>
      </c>
      <c r="AB73" s="66">
        <f t="shared" si="9"/>
        <v>0</v>
      </c>
      <c r="AC73" s="49"/>
      <c r="AD73" s="47"/>
      <c r="AE73" s="49"/>
      <c r="AF73" s="49"/>
      <c r="AG73" s="49"/>
      <c r="AH73" s="47"/>
      <c r="AI73" s="106"/>
      <c r="AJ73" s="91"/>
      <c r="AK73" s="177"/>
      <c r="AL73" s="50"/>
      <c r="AM73" s="87"/>
      <c r="AN73" s="91"/>
      <c r="AO73" s="87"/>
      <c r="AP73" s="50"/>
      <c r="AQ73" s="87"/>
      <c r="AR73" s="47"/>
      <c r="AS73" s="47"/>
      <c r="AT73" s="47"/>
      <c r="AU73" s="177"/>
    </row>
    <row r="74" spans="1:47" s="51" customFormat="1" ht="16.5" customHeight="1">
      <c r="A74" s="126" t="s">
        <v>64</v>
      </c>
      <c r="B74" s="46"/>
      <c r="C74" s="194">
        <v>962</v>
      </c>
      <c r="D74" s="65">
        <f t="shared" si="23"/>
        <v>281200</v>
      </c>
      <c r="E74" s="168"/>
      <c r="F74" s="47">
        <v>49600</v>
      </c>
      <c r="G74" s="91"/>
      <c r="H74" s="48"/>
      <c r="I74" s="47"/>
      <c r="J74" s="49"/>
      <c r="K74" s="159">
        <f t="shared" si="4"/>
        <v>0</v>
      </c>
      <c r="L74" s="160">
        <f t="shared" si="27"/>
        <v>49600</v>
      </c>
      <c r="M74" s="161">
        <f t="shared" si="28"/>
        <v>0</v>
      </c>
      <c r="N74" s="48"/>
      <c r="O74" s="47"/>
      <c r="P74" s="47"/>
      <c r="Q74" s="70">
        <f t="shared" si="6"/>
        <v>0</v>
      </c>
      <c r="R74" s="48"/>
      <c r="S74" s="47"/>
      <c r="T74" s="91"/>
      <c r="U74" s="70">
        <f t="shared" si="7"/>
        <v>0</v>
      </c>
      <c r="V74" s="47"/>
      <c r="W74" s="106"/>
      <c r="X74" s="66">
        <f t="shared" si="8"/>
        <v>231600</v>
      </c>
      <c r="Y74" s="47"/>
      <c r="Z74" s="47">
        <v>231600</v>
      </c>
      <c r="AA74" s="91"/>
      <c r="AB74" s="66">
        <f t="shared" si="9"/>
        <v>0</v>
      </c>
      <c r="AC74" s="49"/>
      <c r="AD74" s="47"/>
      <c r="AE74" s="49"/>
      <c r="AF74" s="49"/>
      <c r="AG74" s="49"/>
      <c r="AH74" s="47"/>
      <c r="AI74" s="106"/>
      <c r="AJ74" s="91"/>
      <c r="AK74" s="177"/>
      <c r="AL74" s="50"/>
      <c r="AM74" s="87"/>
      <c r="AN74" s="91"/>
      <c r="AO74" s="87"/>
      <c r="AP74" s="50"/>
      <c r="AQ74" s="87"/>
      <c r="AR74" s="47"/>
      <c r="AS74" s="47"/>
      <c r="AT74" s="47"/>
      <c r="AU74" s="177"/>
    </row>
    <row r="75" spans="1:47" s="51" customFormat="1" ht="30" customHeight="1">
      <c r="A75" s="126" t="s">
        <v>66</v>
      </c>
      <c r="B75" s="46"/>
      <c r="C75" s="194">
        <v>963</v>
      </c>
      <c r="D75" s="65">
        <f t="shared" si="23"/>
        <v>166900</v>
      </c>
      <c r="E75" s="168"/>
      <c r="F75" s="47">
        <v>60000</v>
      </c>
      <c r="G75" s="91"/>
      <c r="H75" s="48"/>
      <c r="I75" s="47"/>
      <c r="J75" s="49"/>
      <c r="K75" s="159">
        <f aca="true" t="shared" si="49" ref="K75:K87">E75+H75</f>
        <v>0</v>
      </c>
      <c r="L75" s="160">
        <f t="shared" si="27"/>
        <v>60000</v>
      </c>
      <c r="M75" s="161">
        <f t="shared" si="28"/>
        <v>0</v>
      </c>
      <c r="N75" s="48"/>
      <c r="O75" s="47"/>
      <c r="P75" s="47"/>
      <c r="Q75" s="70">
        <f aca="true" t="shared" si="50" ref="Q75:Q89">SUM(R75:T75)</f>
        <v>0</v>
      </c>
      <c r="R75" s="48"/>
      <c r="S75" s="47"/>
      <c r="T75" s="91"/>
      <c r="U75" s="70">
        <f aca="true" t="shared" si="51" ref="U75:U87">V75+W75</f>
        <v>0</v>
      </c>
      <c r="V75" s="47"/>
      <c r="W75" s="106"/>
      <c r="X75" s="66">
        <f aca="true" t="shared" si="52" ref="X75:X87">SUM(Z75:AA75)</f>
        <v>106900</v>
      </c>
      <c r="Y75" s="47"/>
      <c r="Z75" s="49"/>
      <c r="AA75" s="91">
        <v>106900</v>
      </c>
      <c r="AB75" s="66">
        <f aca="true" t="shared" si="53" ref="AB75:AB89">SUM(AC75:AJ75)</f>
        <v>0</v>
      </c>
      <c r="AC75" s="49"/>
      <c r="AD75" s="47"/>
      <c r="AE75" s="49"/>
      <c r="AF75" s="49"/>
      <c r="AG75" s="49"/>
      <c r="AH75" s="47"/>
      <c r="AI75" s="106"/>
      <c r="AJ75" s="91"/>
      <c r="AK75" s="177"/>
      <c r="AL75" s="50"/>
      <c r="AM75" s="87"/>
      <c r="AN75" s="91"/>
      <c r="AO75" s="87"/>
      <c r="AP75" s="50"/>
      <c r="AQ75" s="87"/>
      <c r="AR75" s="47"/>
      <c r="AS75" s="47"/>
      <c r="AT75" s="47"/>
      <c r="AU75" s="177"/>
    </row>
    <row r="76" spans="1:47" s="51" customFormat="1" ht="18" customHeight="1" hidden="1">
      <c r="A76" s="126"/>
      <c r="B76" s="46"/>
      <c r="C76" s="194">
        <v>964</v>
      </c>
      <c r="D76" s="65">
        <f t="shared" si="23"/>
        <v>0</v>
      </c>
      <c r="E76" s="168">
        <v>0</v>
      </c>
      <c r="F76" s="47"/>
      <c r="G76" s="91"/>
      <c r="H76" s="48"/>
      <c r="I76" s="47"/>
      <c r="J76" s="49"/>
      <c r="K76" s="70">
        <f t="shared" si="49"/>
        <v>0</v>
      </c>
      <c r="L76" s="68">
        <f t="shared" si="27"/>
        <v>0</v>
      </c>
      <c r="M76" s="136">
        <f t="shared" si="28"/>
        <v>0</v>
      </c>
      <c r="N76" s="48"/>
      <c r="O76" s="47"/>
      <c r="P76" s="47"/>
      <c r="Q76" s="70">
        <f t="shared" si="50"/>
        <v>0</v>
      </c>
      <c r="R76" s="48"/>
      <c r="S76" s="47"/>
      <c r="T76" s="91"/>
      <c r="U76" s="70">
        <f t="shared" si="51"/>
        <v>0</v>
      </c>
      <c r="V76" s="47"/>
      <c r="W76" s="106"/>
      <c r="X76" s="66">
        <f t="shared" si="52"/>
        <v>0</v>
      </c>
      <c r="Y76" s="47"/>
      <c r="Z76" s="49"/>
      <c r="AA76" s="91">
        <v>0</v>
      </c>
      <c r="AB76" s="66">
        <f t="shared" si="53"/>
        <v>0</v>
      </c>
      <c r="AC76" s="49"/>
      <c r="AD76" s="47"/>
      <c r="AE76" s="49"/>
      <c r="AF76" s="49"/>
      <c r="AG76" s="49"/>
      <c r="AH76" s="47"/>
      <c r="AI76" s="106"/>
      <c r="AJ76" s="91"/>
      <c r="AK76" s="177"/>
      <c r="AL76" s="50"/>
      <c r="AM76" s="87"/>
      <c r="AN76" s="91"/>
      <c r="AO76" s="87"/>
      <c r="AP76" s="50"/>
      <c r="AQ76" s="87"/>
      <c r="AR76" s="47"/>
      <c r="AS76" s="47"/>
      <c r="AT76" s="47"/>
      <c r="AU76" s="177"/>
    </row>
    <row r="77" spans="1:47" s="51" customFormat="1" ht="20.25" customHeight="1">
      <c r="A77" s="127" t="s">
        <v>67</v>
      </c>
      <c r="B77" s="78">
        <v>300</v>
      </c>
      <c r="C77" s="193"/>
      <c r="D77" s="65">
        <f t="shared" si="23"/>
        <v>1217346</v>
      </c>
      <c r="E77" s="79">
        <f>E78+E82</f>
        <v>96900</v>
      </c>
      <c r="F77" s="73">
        <f aca="true" t="shared" si="54" ref="F77:AL77">F78+F82</f>
        <v>186500</v>
      </c>
      <c r="G77" s="90">
        <f t="shared" si="54"/>
        <v>0</v>
      </c>
      <c r="H77" s="74">
        <f>H78+H82</f>
        <v>0</v>
      </c>
      <c r="I77" s="73">
        <f>I78+I82</f>
        <v>0</v>
      </c>
      <c r="J77" s="76">
        <f>J78+J82</f>
        <v>0</v>
      </c>
      <c r="K77" s="70">
        <f t="shared" si="49"/>
        <v>96900</v>
      </c>
      <c r="L77" s="68">
        <f t="shared" si="27"/>
        <v>186500</v>
      </c>
      <c r="M77" s="136">
        <f t="shared" si="28"/>
        <v>0</v>
      </c>
      <c r="N77" s="74">
        <f>N78+N82</f>
        <v>0</v>
      </c>
      <c r="O77" s="73">
        <f>O78+O82</f>
        <v>0</v>
      </c>
      <c r="P77" s="73">
        <f>P78+P82</f>
        <v>0</v>
      </c>
      <c r="Q77" s="70">
        <f t="shared" si="50"/>
        <v>40000</v>
      </c>
      <c r="R77" s="74">
        <f t="shared" si="54"/>
        <v>0</v>
      </c>
      <c r="S77" s="73">
        <f t="shared" si="54"/>
        <v>0</v>
      </c>
      <c r="T77" s="90">
        <f t="shared" si="54"/>
        <v>40000</v>
      </c>
      <c r="U77" s="70">
        <f t="shared" si="51"/>
        <v>0</v>
      </c>
      <c r="V77" s="73">
        <f t="shared" si="54"/>
        <v>0</v>
      </c>
      <c r="W77" s="105">
        <f t="shared" si="54"/>
        <v>0</v>
      </c>
      <c r="X77" s="66">
        <f t="shared" si="52"/>
        <v>824750</v>
      </c>
      <c r="Y77" s="73">
        <f t="shared" si="54"/>
        <v>0</v>
      </c>
      <c r="Z77" s="73">
        <f t="shared" si="54"/>
        <v>0</v>
      </c>
      <c r="AA77" s="90">
        <f t="shared" si="54"/>
        <v>824750</v>
      </c>
      <c r="AB77" s="66">
        <f t="shared" si="53"/>
        <v>69196</v>
      </c>
      <c r="AC77" s="73">
        <f t="shared" si="54"/>
        <v>0</v>
      </c>
      <c r="AD77" s="76">
        <f>AD78+AD82</f>
        <v>0</v>
      </c>
      <c r="AE77" s="73">
        <f t="shared" si="54"/>
        <v>0</v>
      </c>
      <c r="AF77" s="76">
        <f t="shared" si="54"/>
        <v>47000</v>
      </c>
      <c r="AG77" s="76">
        <f>AG78+AG82</f>
        <v>0</v>
      </c>
      <c r="AH77" s="73">
        <f t="shared" si="54"/>
        <v>0</v>
      </c>
      <c r="AI77" s="105">
        <f>AI78+AI82</f>
        <v>22196</v>
      </c>
      <c r="AJ77" s="90">
        <f t="shared" si="54"/>
        <v>0</v>
      </c>
      <c r="AK77" s="173">
        <f t="shared" si="54"/>
        <v>0</v>
      </c>
      <c r="AL77" s="77">
        <f t="shared" si="54"/>
        <v>0</v>
      </c>
      <c r="AM77" s="72">
        <f aca="true" t="shared" si="55" ref="AM77:AU77">AM78+AM82</f>
        <v>0</v>
      </c>
      <c r="AN77" s="90">
        <f t="shared" si="55"/>
        <v>0</v>
      </c>
      <c r="AO77" s="72">
        <f t="shared" si="55"/>
        <v>0</v>
      </c>
      <c r="AP77" s="77">
        <f t="shared" si="55"/>
        <v>0</v>
      </c>
      <c r="AQ77" s="72">
        <f t="shared" si="55"/>
        <v>0</v>
      </c>
      <c r="AR77" s="73">
        <f t="shared" si="55"/>
        <v>0</v>
      </c>
      <c r="AS77" s="73">
        <f t="shared" si="55"/>
        <v>0</v>
      </c>
      <c r="AT77" s="73">
        <f t="shared" si="55"/>
        <v>0</v>
      </c>
      <c r="AU77" s="173">
        <f t="shared" si="55"/>
        <v>0</v>
      </c>
    </row>
    <row r="78" spans="1:47" s="51" customFormat="1" ht="31.5" customHeight="1">
      <c r="A78" s="127" t="s">
        <v>68</v>
      </c>
      <c r="B78" s="71">
        <v>310</v>
      </c>
      <c r="C78" s="193"/>
      <c r="D78" s="65">
        <f t="shared" si="23"/>
        <v>651250</v>
      </c>
      <c r="E78" s="79">
        <f aca="true" t="shared" si="56" ref="E78:J78">E79+E80+E81</f>
        <v>0</v>
      </c>
      <c r="F78" s="73">
        <f t="shared" si="56"/>
        <v>0</v>
      </c>
      <c r="G78" s="90">
        <f t="shared" si="56"/>
        <v>0</v>
      </c>
      <c r="H78" s="74">
        <f t="shared" si="56"/>
        <v>0</v>
      </c>
      <c r="I78" s="73">
        <f t="shared" si="56"/>
        <v>0</v>
      </c>
      <c r="J78" s="76">
        <f t="shared" si="56"/>
        <v>0</v>
      </c>
      <c r="K78" s="70">
        <f t="shared" si="49"/>
        <v>0</v>
      </c>
      <c r="L78" s="68">
        <f t="shared" si="27"/>
        <v>0</v>
      </c>
      <c r="M78" s="136">
        <f t="shared" si="28"/>
        <v>0</v>
      </c>
      <c r="N78" s="74">
        <f>N79+N80+N81</f>
        <v>0</v>
      </c>
      <c r="O78" s="73">
        <f>O79+O80+O81</f>
        <v>0</v>
      </c>
      <c r="P78" s="73">
        <f>P79+P80+P81</f>
        <v>0</v>
      </c>
      <c r="Q78" s="70">
        <f t="shared" si="50"/>
        <v>40000</v>
      </c>
      <c r="R78" s="74">
        <f aca="true" t="shared" si="57" ref="R78:AU78">R79</f>
        <v>0</v>
      </c>
      <c r="S78" s="73">
        <f>S79</f>
        <v>0</v>
      </c>
      <c r="T78" s="90">
        <f>T79+T80+T81</f>
        <v>40000</v>
      </c>
      <c r="U78" s="70">
        <f t="shared" si="51"/>
        <v>0</v>
      </c>
      <c r="V78" s="73">
        <f>V79</f>
        <v>0</v>
      </c>
      <c r="W78" s="105">
        <f t="shared" si="57"/>
        <v>0</v>
      </c>
      <c r="X78" s="66">
        <f t="shared" si="52"/>
        <v>551550</v>
      </c>
      <c r="Y78" s="73">
        <f t="shared" si="57"/>
        <v>0</v>
      </c>
      <c r="Z78" s="73">
        <f t="shared" si="57"/>
        <v>0</v>
      </c>
      <c r="AA78" s="90">
        <f>AA79+AA80+AA81</f>
        <v>551550</v>
      </c>
      <c r="AB78" s="66">
        <f t="shared" si="53"/>
        <v>59700</v>
      </c>
      <c r="AC78" s="73">
        <f t="shared" si="57"/>
        <v>0</v>
      </c>
      <c r="AD78" s="73">
        <f t="shared" si="57"/>
        <v>0</v>
      </c>
      <c r="AE78" s="73">
        <f t="shared" si="57"/>
        <v>0</v>
      </c>
      <c r="AF78" s="73">
        <f t="shared" si="57"/>
        <v>47000</v>
      </c>
      <c r="AG78" s="76">
        <f t="shared" si="57"/>
        <v>0</v>
      </c>
      <c r="AH78" s="73">
        <f t="shared" si="57"/>
        <v>0</v>
      </c>
      <c r="AI78" s="74">
        <f>AI79</f>
        <v>12700</v>
      </c>
      <c r="AJ78" s="90">
        <f t="shared" si="57"/>
        <v>0</v>
      </c>
      <c r="AK78" s="173">
        <f t="shared" si="57"/>
        <v>0</v>
      </c>
      <c r="AL78" s="77">
        <f t="shared" si="57"/>
        <v>0</v>
      </c>
      <c r="AM78" s="72">
        <f>AM79</f>
        <v>0</v>
      </c>
      <c r="AN78" s="90">
        <f>AN79</f>
        <v>0</v>
      </c>
      <c r="AO78" s="72">
        <f t="shared" si="57"/>
        <v>0</v>
      </c>
      <c r="AP78" s="77">
        <f t="shared" si="57"/>
        <v>0</v>
      </c>
      <c r="AQ78" s="72">
        <f t="shared" si="57"/>
        <v>0</v>
      </c>
      <c r="AR78" s="73">
        <f t="shared" si="57"/>
        <v>0</v>
      </c>
      <c r="AS78" s="73">
        <f t="shared" si="57"/>
        <v>0</v>
      </c>
      <c r="AT78" s="73">
        <f t="shared" si="57"/>
        <v>0</v>
      </c>
      <c r="AU78" s="173">
        <f t="shared" si="57"/>
        <v>0</v>
      </c>
    </row>
    <row r="79" spans="1:47" s="51" customFormat="1" ht="21" customHeight="1">
      <c r="A79" s="126" t="s">
        <v>69</v>
      </c>
      <c r="B79" s="46"/>
      <c r="C79" s="194">
        <v>971</v>
      </c>
      <c r="D79" s="65">
        <f t="shared" si="23"/>
        <v>651250</v>
      </c>
      <c r="E79" s="168"/>
      <c r="F79" s="47"/>
      <c r="G79" s="91"/>
      <c r="H79" s="48"/>
      <c r="I79" s="47"/>
      <c r="J79" s="49"/>
      <c r="K79" s="159">
        <f t="shared" si="49"/>
        <v>0</v>
      </c>
      <c r="L79" s="160">
        <f t="shared" si="27"/>
        <v>0</v>
      </c>
      <c r="M79" s="161">
        <f t="shared" si="28"/>
        <v>0</v>
      </c>
      <c r="N79" s="48"/>
      <c r="O79" s="47"/>
      <c r="P79" s="47"/>
      <c r="Q79" s="70">
        <f t="shared" si="50"/>
        <v>40000</v>
      </c>
      <c r="R79" s="48"/>
      <c r="S79" s="47"/>
      <c r="T79" s="91">
        <v>40000</v>
      </c>
      <c r="U79" s="70">
        <f t="shared" si="51"/>
        <v>0</v>
      </c>
      <c r="V79" s="47"/>
      <c r="W79" s="106"/>
      <c r="X79" s="66">
        <f t="shared" si="52"/>
        <v>551550</v>
      </c>
      <c r="Y79" s="47"/>
      <c r="Z79" s="49"/>
      <c r="AA79" s="91">
        <v>551550</v>
      </c>
      <c r="AB79" s="66">
        <f t="shared" si="53"/>
        <v>59700</v>
      </c>
      <c r="AC79" s="49"/>
      <c r="AD79" s="47"/>
      <c r="AE79" s="49"/>
      <c r="AF79" s="49">
        <v>47000</v>
      </c>
      <c r="AG79" s="49"/>
      <c r="AH79" s="47"/>
      <c r="AI79" s="106">
        <v>12700</v>
      </c>
      <c r="AJ79" s="91"/>
      <c r="AK79" s="177"/>
      <c r="AL79" s="50"/>
      <c r="AM79" s="87"/>
      <c r="AN79" s="91"/>
      <c r="AO79" s="87"/>
      <c r="AP79" s="50"/>
      <c r="AQ79" s="87"/>
      <c r="AR79" s="47"/>
      <c r="AS79" s="47"/>
      <c r="AT79" s="47"/>
      <c r="AU79" s="177"/>
    </row>
    <row r="80" spans="1:47" s="51" customFormat="1" ht="21" customHeight="1" hidden="1">
      <c r="A80" s="126" t="s">
        <v>70</v>
      </c>
      <c r="B80" s="46"/>
      <c r="C80" s="194">
        <v>972</v>
      </c>
      <c r="D80" s="65">
        <f t="shared" si="23"/>
        <v>0</v>
      </c>
      <c r="E80" s="168">
        <v>0</v>
      </c>
      <c r="F80" s="47"/>
      <c r="G80" s="91"/>
      <c r="H80" s="48"/>
      <c r="I80" s="47"/>
      <c r="J80" s="49"/>
      <c r="K80" s="70">
        <f t="shared" si="49"/>
        <v>0</v>
      </c>
      <c r="L80" s="68">
        <f t="shared" si="27"/>
        <v>0</v>
      </c>
      <c r="M80" s="136">
        <f t="shared" si="28"/>
        <v>0</v>
      </c>
      <c r="N80" s="48"/>
      <c r="O80" s="47"/>
      <c r="P80" s="47"/>
      <c r="Q80" s="70">
        <f t="shared" si="50"/>
        <v>0</v>
      </c>
      <c r="R80" s="48"/>
      <c r="S80" s="47"/>
      <c r="T80" s="91"/>
      <c r="U80" s="70">
        <f t="shared" si="51"/>
        <v>0</v>
      </c>
      <c r="V80" s="47"/>
      <c r="W80" s="106"/>
      <c r="X80" s="66">
        <f t="shared" si="52"/>
        <v>0</v>
      </c>
      <c r="Y80" s="47"/>
      <c r="Z80" s="49"/>
      <c r="AA80" s="91">
        <v>0</v>
      </c>
      <c r="AB80" s="66">
        <f t="shared" si="53"/>
        <v>0</v>
      </c>
      <c r="AC80" s="49"/>
      <c r="AD80" s="47"/>
      <c r="AE80" s="49"/>
      <c r="AF80" s="49"/>
      <c r="AG80" s="49"/>
      <c r="AH80" s="47"/>
      <c r="AI80" s="106"/>
      <c r="AJ80" s="91"/>
      <c r="AK80" s="177"/>
      <c r="AL80" s="50"/>
      <c r="AM80" s="87"/>
      <c r="AN80" s="91"/>
      <c r="AO80" s="87"/>
      <c r="AP80" s="50"/>
      <c r="AQ80" s="87"/>
      <c r="AR80" s="47"/>
      <c r="AS80" s="47"/>
      <c r="AT80" s="47"/>
      <c r="AU80" s="177"/>
    </row>
    <row r="81" spans="1:47" s="51" customFormat="1" ht="21" customHeight="1" hidden="1">
      <c r="A81" s="126" t="s">
        <v>71</v>
      </c>
      <c r="B81" s="46"/>
      <c r="C81" s="194">
        <v>974</v>
      </c>
      <c r="D81" s="65">
        <f t="shared" si="23"/>
        <v>0</v>
      </c>
      <c r="E81" s="168">
        <v>0</v>
      </c>
      <c r="F81" s="47"/>
      <c r="G81" s="91"/>
      <c r="H81" s="48"/>
      <c r="I81" s="47"/>
      <c r="J81" s="49"/>
      <c r="K81" s="70">
        <f t="shared" si="49"/>
        <v>0</v>
      </c>
      <c r="L81" s="68">
        <f t="shared" si="27"/>
        <v>0</v>
      </c>
      <c r="M81" s="136">
        <f t="shared" si="28"/>
        <v>0</v>
      </c>
      <c r="N81" s="48"/>
      <c r="O81" s="47"/>
      <c r="P81" s="47"/>
      <c r="Q81" s="70">
        <f t="shared" si="50"/>
        <v>0</v>
      </c>
      <c r="R81" s="48"/>
      <c r="S81" s="47"/>
      <c r="T81" s="91"/>
      <c r="U81" s="70">
        <f t="shared" si="51"/>
        <v>0</v>
      </c>
      <c r="V81" s="47"/>
      <c r="W81" s="106"/>
      <c r="X81" s="66">
        <f t="shared" si="52"/>
        <v>0</v>
      </c>
      <c r="Y81" s="47"/>
      <c r="Z81" s="49"/>
      <c r="AA81" s="91">
        <v>0</v>
      </c>
      <c r="AB81" s="66">
        <f t="shared" si="53"/>
        <v>0</v>
      </c>
      <c r="AC81" s="49"/>
      <c r="AD81" s="47"/>
      <c r="AE81" s="49"/>
      <c r="AF81" s="49"/>
      <c r="AG81" s="49"/>
      <c r="AH81" s="47"/>
      <c r="AI81" s="106"/>
      <c r="AJ81" s="91"/>
      <c r="AK81" s="177"/>
      <c r="AL81" s="50"/>
      <c r="AM81" s="87"/>
      <c r="AN81" s="91"/>
      <c r="AO81" s="87"/>
      <c r="AP81" s="50"/>
      <c r="AQ81" s="87"/>
      <c r="AR81" s="47"/>
      <c r="AS81" s="47"/>
      <c r="AT81" s="47"/>
      <c r="AU81" s="177"/>
    </row>
    <row r="82" spans="1:47" s="51" customFormat="1" ht="33" customHeight="1">
      <c r="A82" s="127" t="s">
        <v>72</v>
      </c>
      <c r="B82" s="71">
        <v>340</v>
      </c>
      <c r="C82" s="193"/>
      <c r="D82" s="65">
        <f t="shared" si="23"/>
        <v>566096</v>
      </c>
      <c r="E82" s="79">
        <f>SUM(E83:E87)</f>
        <v>96900</v>
      </c>
      <c r="F82" s="74">
        <f aca="true" t="shared" si="58" ref="F82:P82">SUM(F83:F87)</f>
        <v>186500</v>
      </c>
      <c r="G82" s="173">
        <f t="shared" si="58"/>
        <v>0</v>
      </c>
      <c r="H82" s="74">
        <f t="shared" si="58"/>
        <v>0</v>
      </c>
      <c r="I82" s="74">
        <f t="shared" si="58"/>
        <v>0</v>
      </c>
      <c r="J82" s="105">
        <f t="shared" si="58"/>
        <v>0</v>
      </c>
      <c r="K82" s="79">
        <f t="shared" si="58"/>
        <v>96900</v>
      </c>
      <c r="L82" s="74">
        <f t="shared" si="58"/>
        <v>186500</v>
      </c>
      <c r="M82" s="173">
        <f t="shared" si="58"/>
        <v>0</v>
      </c>
      <c r="N82" s="74">
        <f t="shared" si="58"/>
        <v>0</v>
      </c>
      <c r="O82" s="74">
        <f t="shared" si="58"/>
        <v>0</v>
      </c>
      <c r="P82" s="74">
        <f t="shared" si="58"/>
        <v>0</v>
      </c>
      <c r="Q82" s="70">
        <f t="shared" si="50"/>
        <v>0</v>
      </c>
      <c r="R82" s="74">
        <f aca="true" t="shared" si="59" ref="R82:AL82">SUM(R83:R87)</f>
        <v>0</v>
      </c>
      <c r="S82" s="73">
        <f t="shared" si="59"/>
        <v>0</v>
      </c>
      <c r="T82" s="90">
        <f t="shared" si="59"/>
        <v>0</v>
      </c>
      <c r="U82" s="70">
        <f t="shared" si="51"/>
        <v>0</v>
      </c>
      <c r="V82" s="73">
        <f>SUM(V83:V87)</f>
        <v>0</v>
      </c>
      <c r="W82" s="105">
        <f>SUM(W83:W87)</f>
        <v>0</v>
      </c>
      <c r="X82" s="66">
        <f t="shared" si="52"/>
        <v>273200</v>
      </c>
      <c r="Y82" s="73">
        <f t="shared" si="59"/>
        <v>0</v>
      </c>
      <c r="Z82" s="73">
        <f>SUM(Z83:Z87)</f>
        <v>0</v>
      </c>
      <c r="AA82" s="90">
        <f t="shared" si="59"/>
        <v>273200</v>
      </c>
      <c r="AB82" s="66">
        <f t="shared" si="53"/>
        <v>9496</v>
      </c>
      <c r="AC82" s="73">
        <f t="shared" si="59"/>
        <v>0</v>
      </c>
      <c r="AD82" s="73">
        <f>SUM(AD83:AD87)</f>
        <v>0</v>
      </c>
      <c r="AE82" s="73">
        <f t="shared" si="59"/>
        <v>0</v>
      </c>
      <c r="AF82" s="73">
        <f t="shared" si="59"/>
        <v>0</v>
      </c>
      <c r="AG82" s="76">
        <f>SUM(AG83:AG87)</f>
        <v>0</v>
      </c>
      <c r="AH82" s="73">
        <f t="shared" si="59"/>
        <v>0</v>
      </c>
      <c r="AI82" s="74">
        <f>SUM(AI83:AI87)</f>
        <v>9496</v>
      </c>
      <c r="AJ82" s="90">
        <f>SUM(AJ83:AJ87)</f>
        <v>0</v>
      </c>
      <c r="AK82" s="173">
        <f t="shared" si="59"/>
        <v>0</v>
      </c>
      <c r="AL82" s="77">
        <f t="shared" si="59"/>
        <v>0</v>
      </c>
      <c r="AM82" s="72">
        <f aca="true" t="shared" si="60" ref="AM82:AU82">SUM(AM83:AM87)</f>
        <v>0</v>
      </c>
      <c r="AN82" s="90">
        <f t="shared" si="60"/>
        <v>0</v>
      </c>
      <c r="AO82" s="72">
        <f t="shared" si="60"/>
        <v>0</v>
      </c>
      <c r="AP82" s="77">
        <f t="shared" si="60"/>
        <v>0</v>
      </c>
      <c r="AQ82" s="72">
        <f t="shared" si="60"/>
        <v>0</v>
      </c>
      <c r="AR82" s="73">
        <f t="shared" si="60"/>
        <v>0</v>
      </c>
      <c r="AS82" s="73">
        <f t="shared" si="60"/>
        <v>0</v>
      </c>
      <c r="AT82" s="73">
        <f t="shared" si="60"/>
        <v>0</v>
      </c>
      <c r="AU82" s="173">
        <f t="shared" si="60"/>
        <v>0</v>
      </c>
    </row>
    <row r="83" spans="1:47" s="51" customFormat="1" ht="20.25" customHeight="1">
      <c r="A83" s="126" t="s">
        <v>73</v>
      </c>
      <c r="B83" s="46"/>
      <c r="C83" s="194">
        <v>981</v>
      </c>
      <c r="D83" s="65">
        <f t="shared" si="23"/>
        <v>507200</v>
      </c>
      <c r="E83" s="168">
        <v>80000</v>
      </c>
      <c r="F83" s="47">
        <v>170000</v>
      </c>
      <c r="G83" s="91"/>
      <c r="H83" s="48"/>
      <c r="I83" s="47"/>
      <c r="J83" s="49"/>
      <c r="K83" s="159">
        <f t="shared" si="49"/>
        <v>80000</v>
      </c>
      <c r="L83" s="160">
        <f t="shared" si="27"/>
        <v>170000</v>
      </c>
      <c r="M83" s="161">
        <f t="shared" si="28"/>
        <v>0</v>
      </c>
      <c r="N83" s="48"/>
      <c r="O83" s="47"/>
      <c r="P83" s="47"/>
      <c r="Q83" s="70">
        <f t="shared" si="50"/>
        <v>0</v>
      </c>
      <c r="R83" s="48"/>
      <c r="S83" s="47"/>
      <c r="T83" s="91"/>
      <c r="U83" s="70">
        <f t="shared" si="51"/>
        <v>0</v>
      </c>
      <c r="V83" s="47"/>
      <c r="W83" s="106"/>
      <c r="X83" s="66">
        <f t="shared" si="52"/>
        <v>257200</v>
      </c>
      <c r="Y83" s="47"/>
      <c r="Z83" s="49"/>
      <c r="AA83" s="91">
        <v>257200</v>
      </c>
      <c r="AB83" s="66">
        <f t="shared" si="53"/>
        <v>0</v>
      </c>
      <c r="AC83" s="49"/>
      <c r="AD83" s="47"/>
      <c r="AE83" s="49"/>
      <c r="AF83" s="49"/>
      <c r="AG83" s="49"/>
      <c r="AH83" s="47"/>
      <c r="AI83" s="106"/>
      <c r="AJ83" s="91"/>
      <c r="AK83" s="177"/>
      <c r="AL83" s="50"/>
      <c r="AM83" s="87"/>
      <c r="AN83" s="91"/>
      <c r="AO83" s="87"/>
      <c r="AP83" s="50"/>
      <c r="AQ83" s="87"/>
      <c r="AR83" s="47"/>
      <c r="AS83" s="47"/>
      <c r="AT83" s="47"/>
      <c r="AU83" s="177"/>
    </row>
    <row r="84" spans="1:47" s="51" customFormat="1" ht="29.25" customHeight="1">
      <c r="A84" s="126" t="s">
        <v>74</v>
      </c>
      <c r="B84" s="46"/>
      <c r="C84" s="194">
        <v>982</v>
      </c>
      <c r="D84" s="65">
        <f t="shared" si="23"/>
        <v>1000</v>
      </c>
      <c r="E84" s="168"/>
      <c r="F84" s="47">
        <v>0</v>
      </c>
      <c r="G84" s="91"/>
      <c r="H84" s="48"/>
      <c r="I84" s="47"/>
      <c r="J84" s="49"/>
      <c r="K84" s="159">
        <f t="shared" si="49"/>
        <v>0</v>
      </c>
      <c r="L84" s="160">
        <f t="shared" si="27"/>
        <v>0</v>
      </c>
      <c r="M84" s="161">
        <f t="shared" si="28"/>
        <v>0</v>
      </c>
      <c r="N84" s="48"/>
      <c r="O84" s="47"/>
      <c r="P84" s="47"/>
      <c r="Q84" s="70">
        <f t="shared" si="50"/>
        <v>0</v>
      </c>
      <c r="R84" s="48"/>
      <c r="S84" s="47"/>
      <c r="T84" s="91"/>
      <c r="U84" s="70">
        <f t="shared" si="51"/>
        <v>0</v>
      </c>
      <c r="V84" s="47"/>
      <c r="W84" s="106"/>
      <c r="X84" s="66">
        <f t="shared" si="52"/>
        <v>1000</v>
      </c>
      <c r="Y84" s="47"/>
      <c r="Z84" s="49"/>
      <c r="AA84" s="91">
        <v>1000</v>
      </c>
      <c r="AB84" s="66">
        <f t="shared" si="53"/>
        <v>0</v>
      </c>
      <c r="AC84" s="49"/>
      <c r="AD84" s="47"/>
      <c r="AE84" s="49"/>
      <c r="AF84" s="49"/>
      <c r="AG84" s="49"/>
      <c r="AH84" s="47"/>
      <c r="AI84" s="106"/>
      <c r="AJ84" s="91"/>
      <c r="AK84" s="177"/>
      <c r="AL84" s="50"/>
      <c r="AM84" s="87"/>
      <c r="AN84" s="91"/>
      <c r="AO84" s="87"/>
      <c r="AP84" s="50"/>
      <c r="AQ84" s="87"/>
      <c r="AR84" s="47"/>
      <c r="AS84" s="47"/>
      <c r="AT84" s="47"/>
      <c r="AU84" s="177"/>
    </row>
    <row r="85" spans="1:47" s="51" customFormat="1" ht="30" customHeight="1" hidden="1">
      <c r="A85" s="126" t="s">
        <v>75</v>
      </c>
      <c r="B85" s="46"/>
      <c r="C85" s="194">
        <v>983</v>
      </c>
      <c r="D85" s="65">
        <f t="shared" si="23"/>
        <v>0</v>
      </c>
      <c r="E85" s="168">
        <v>0</v>
      </c>
      <c r="F85" s="47"/>
      <c r="G85" s="91"/>
      <c r="H85" s="48"/>
      <c r="I85" s="47"/>
      <c r="J85" s="49"/>
      <c r="K85" s="159">
        <f t="shared" si="49"/>
        <v>0</v>
      </c>
      <c r="L85" s="160">
        <f t="shared" si="27"/>
        <v>0</v>
      </c>
      <c r="M85" s="161">
        <f t="shared" si="28"/>
        <v>0</v>
      </c>
      <c r="N85" s="48"/>
      <c r="O85" s="47"/>
      <c r="P85" s="47"/>
      <c r="Q85" s="70">
        <f t="shared" si="50"/>
        <v>0</v>
      </c>
      <c r="R85" s="48"/>
      <c r="S85" s="47"/>
      <c r="T85" s="91"/>
      <c r="U85" s="70">
        <f t="shared" si="51"/>
        <v>0</v>
      </c>
      <c r="V85" s="47"/>
      <c r="W85" s="106"/>
      <c r="X85" s="66">
        <f t="shared" si="52"/>
        <v>0</v>
      </c>
      <c r="Y85" s="47"/>
      <c r="Z85" s="49"/>
      <c r="AA85" s="91">
        <v>0</v>
      </c>
      <c r="AB85" s="66">
        <f t="shared" si="53"/>
        <v>0</v>
      </c>
      <c r="AC85" s="49"/>
      <c r="AD85" s="47"/>
      <c r="AE85" s="49"/>
      <c r="AF85" s="49"/>
      <c r="AG85" s="49"/>
      <c r="AH85" s="47"/>
      <c r="AI85" s="106"/>
      <c r="AJ85" s="91"/>
      <c r="AK85" s="177"/>
      <c r="AL85" s="50"/>
      <c r="AM85" s="87"/>
      <c r="AN85" s="91"/>
      <c r="AO85" s="87"/>
      <c r="AP85" s="50"/>
      <c r="AQ85" s="87"/>
      <c r="AR85" s="47"/>
      <c r="AS85" s="47"/>
      <c r="AT85" s="47"/>
      <c r="AU85" s="177"/>
    </row>
    <row r="86" spans="1:47" s="51" customFormat="1" ht="21" customHeight="1" hidden="1">
      <c r="A86" s="126" t="s">
        <v>76</v>
      </c>
      <c r="B86" s="46"/>
      <c r="C86" s="194">
        <v>984</v>
      </c>
      <c r="D86" s="65">
        <f t="shared" si="23"/>
        <v>0</v>
      </c>
      <c r="E86" s="168">
        <v>0</v>
      </c>
      <c r="F86" s="47"/>
      <c r="G86" s="91"/>
      <c r="H86" s="48"/>
      <c r="I86" s="47"/>
      <c r="J86" s="49"/>
      <c r="K86" s="159">
        <f t="shared" si="49"/>
        <v>0</v>
      </c>
      <c r="L86" s="160">
        <f t="shared" si="27"/>
        <v>0</v>
      </c>
      <c r="M86" s="161">
        <f t="shared" si="28"/>
        <v>0</v>
      </c>
      <c r="N86" s="48"/>
      <c r="O86" s="47"/>
      <c r="P86" s="47"/>
      <c r="Q86" s="70">
        <f t="shared" si="50"/>
        <v>0</v>
      </c>
      <c r="R86" s="48"/>
      <c r="S86" s="47"/>
      <c r="T86" s="91"/>
      <c r="U86" s="70">
        <f t="shared" si="51"/>
        <v>0</v>
      </c>
      <c r="V86" s="47"/>
      <c r="W86" s="106"/>
      <c r="X86" s="66">
        <f t="shared" si="52"/>
        <v>0</v>
      </c>
      <c r="Y86" s="47"/>
      <c r="Z86" s="49"/>
      <c r="AA86" s="91">
        <v>0</v>
      </c>
      <c r="AB86" s="66">
        <f t="shared" si="53"/>
        <v>0</v>
      </c>
      <c r="AC86" s="49"/>
      <c r="AD86" s="47"/>
      <c r="AE86" s="49"/>
      <c r="AF86" s="49"/>
      <c r="AG86" s="49"/>
      <c r="AH86" s="47"/>
      <c r="AI86" s="106"/>
      <c r="AJ86" s="91"/>
      <c r="AK86" s="177"/>
      <c r="AL86" s="50"/>
      <c r="AM86" s="87"/>
      <c r="AN86" s="91"/>
      <c r="AO86" s="87"/>
      <c r="AP86" s="50"/>
      <c r="AQ86" s="87"/>
      <c r="AR86" s="47"/>
      <c r="AS86" s="47"/>
      <c r="AT86" s="47"/>
      <c r="AU86" s="177"/>
    </row>
    <row r="87" spans="1:47" s="51" customFormat="1" ht="19.5" customHeight="1" thickBot="1">
      <c r="A87" s="132" t="s">
        <v>77</v>
      </c>
      <c r="B87" s="84"/>
      <c r="C87" s="196">
        <v>985</v>
      </c>
      <c r="D87" s="133">
        <f t="shared" si="23"/>
        <v>57896</v>
      </c>
      <c r="E87" s="171">
        <v>16900</v>
      </c>
      <c r="F87" s="60">
        <v>16500</v>
      </c>
      <c r="G87" s="93"/>
      <c r="H87" s="61"/>
      <c r="I87" s="60"/>
      <c r="J87" s="62"/>
      <c r="K87" s="162">
        <f t="shared" si="49"/>
        <v>16900</v>
      </c>
      <c r="L87" s="163">
        <f t="shared" si="27"/>
        <v>16500</v>
      </c>
      <c r="M87" s="164">
        <f t="shared" si="28"/>
        <v>0</v>
      </c>
      <c r="N87" s="61"/>
      <c r="O87" s="60"/>
      <c r="P87" s="60"/>
      <c r="Q87" s="135">
        <f t="shared" si="50"/>
        <v>0</v>
      </c>
      <c r="R87" s="61"/>
      <c r="S87" s="60"/>
      <c r="T87" s="93"/>
      <c r="U87" s="135">
        <f t="shared" si="51"/>
        <v>0</v>
      </c>
      <c r="V87" s="60"/>
      <c r="W87" s="134"/>
      <c r="X87" s="148">
        <f t="shared" si="52"/>
        <v>15000</v>
      </c>
      <c r="Y87" s="60"/>
      <c r="Z87" s="62"/>
      <c r="AA87" s="93">
        <v>15000</v>
      </c>
      <c r="AB87" s="148">
        <f t="shared" si="53"/>
        <v>9496</v>
      </c>
      <c r="AC87" s="62"/>
      <c r="AD87" s="60"/>
      <c r="AE87" s="62"/>
      <c r="AF87" s="62"/>
      <c r="AG87" s="62"/>
      <c r="AH87" s="60"/>
      <c r="AI87" s="134">
        <v>9496</v>
      </c>
      <c r="AJ87" s="93"/>
      <c r="AK87" s="180"/>
      <c r="AL87" s="63"/>
      <c r="AM87" s="89"/>
      <c r="AN87" s="93"/>
      <c r="AO87" s="89"/>
      <c r="AP87" s="63"/>
      <c r="AQ87" s="89"/>
      <c r="AR87" s="60"/>
      <c r="AS87" s="60"/>
      <c r="AT87" s="60"/>
      <c r="AU87" s="180"/>
    </row>
    <row r="88" spans="1:47" s="51" customFormat="1" ht="27.75" customHeight="1" hidden="1" thickBot="1">
      <c r="A88" s="111" t="s">
        <v>78</v>
      </c>
      <c r="B88" s="112" t="s">
        <v>79</v>
      </c>
      <c r="C88" s="113"/>
      <c r="D88" s="114" t="e">
        <f>K88+L88+M88+N88+O88+P88+#REF!+#REF!+#REF!+#REF!+#REF!+#REF!+Q88+U88+X88+AB88+AM88+AN88</f>
        <v>#REF!</v>
      </c>
      <c r="E88" s="115"/>
      <c r="F88" s="116"/>
      <c r="G88" s="116"/>
      <c r="H88" s="116"/>
      <c r="I88" s="116"/>
      <c r="J88" s="116"/>
      <c r="K88" s="116"/>
      <c r="L88" s="116"/>
      <c r="M88" s="116"/>
      <c r="N88" s="115"/>
      <c r="O88" s="116"/>
      <c r="P88" s="116"/>
      <c r="Q88" s="70">
        <f t="shared" si="50"/>
        <v>0</v>
      </c>
      <c r="R88" s="115"/>
      <c r="S88" s="116"/>
      <c r="T88" s="110"/>
      <c r="U88" s="118" t="e">
        <f>V88+#REF!+#REF!+#REF!</f>
        <v>#REF!</v>
      </c>
      <c r="V88" s="116"/>
      <c r="W88" s="119"/>
      <c r="X88" s="117" t="e">
        <f>#REF!+Y88+AA88+#REF!+#REF!</f>
        <v>#REF!</v>
      </c>
      <c r="Y88" s="116"/>
      <c r="Z88" s="110"/>
      <c r="AA88" s="116"/>
      <c r="AB88" s="66">
        <f t="shared" si="53"/>
        <v>0</v>
      </c>
      <c r="AC88" s="110"/>
      <c r="AD88" s="116"/>
      <c r="AE88" s="110"/>
      <c r="AF88" s="110"/>
      <c r="AG88" s="110"/>
      <c r="AH88" s="116"/>
      <c r="AI88" s="110"/>
      <c r="AJ88" s="116"/>
      <c r="AK88" s="120"/>
      <c r="AL88" s="120"/>
      <c r="AM88" s="108"/>
      <c r="AN88" s="109"/>
      <c r="AO88" s="110"/>
      <c r="AP88" s="109"/>
      <c r="AQ88" s="110"/>
      <c r="AR88" s="110"/>
      <c r="AS88" s="110"/>
      <c r="AT88" s="110"/>
      <c r="AU88" s="109"/>
    </row>
    <row r="89" spans="1:28" ht="12.75" customHeight="1" hidden="1">
      <c r="A89" s="9"/>
      <c r="D89" s="83" t="e">
        <f>K89+L89+M89+N89+O89+P89+#REF!+#REF!+#REF!+#REF!+#REF!+#REF!+Q89+U89+X89+AB89+AM89+AN89</f>
        <v>#REF!</v>
      </c>
      <c r="E89" s="10"/>
      <c r="N89" s="11"/>
      <c r="Q89" s="70">
        <f t="shared" si="50"/>
        <v>0</v>
      </c>
      <c r="AB89" s="66">
        <f t="shared" si="53"/>
        <v>0</v>
      </c>
    </row>
    <row r="90" spans="1:40" s="22" customFormat="1" ht="55.5" customHeight="1">
      <c r="A90" s="154" t="s">
        <v>125</v>
      </c>
      <c r="B90" s="86"/>
      <c r="C90" s="86"/>
      <c r="D90" s="86"/>
      <c r="E90" s="25"/>
      <c r="I90" s="20"/>
      <c r="J90" s="20"/>
      <c r="K90" s="81"/>
      <c r="L90" s="21"/>
      <c r="M90" s="81"/>
      <c r="N90" s="30"/>
      <c r="O90" s="23"/>
      <c r="P90" s="23"/>
      <c r="Q90" s="23"/>
      <c r="R90" s="200" t="s">
        <v>124</v>
      </c>
      <c r="S90" s="201"/>
      <c r="T90" s="24"/>
      <c r="U90" s="24"/>
      <c r="V90" s="24"/>
      <c r="W90" s="24"/>
      <c r="X90" s="23"/>
      <c r="Y90" s="23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40" s="22" customFormat="1" ht="45" customHeight="1">
      <c r="A91" s="86" t="s">
        <v>80</v>
      </c>
      <c r="B91" s="86"/>
      <c r="C91" s="86"/>
      <c r="D91" s="86"/>
      <c r="E91" s="20"/>
      <c r="I91" s="20"/>
      <c r="J91" s="20"/>
      <c r="K91" s="81"/>
      <c r="L91" s="21"/>
      <c r="M91" s="81"/>
      <c r="N91" s="20"/>
      <c r="O91" s="19"/>
      <c r="P91" s="19"/>
      <c r="Q91" s="19"/>
      <c r="R91" s="20" t="s">
        <v>81</v>
      </c>
      <c r="S91" s="23"/>
      <c r="T91" s="24"/>
      <c r="U91" s="24"/>
      <c r="V91" s="24"/>
      <c r="W91" s="24"/>
      <c r="X91" s="23"/>
      <c r="Y91" s="23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40" s="22" customFormat="1" ht="44.25" customHeight="1">
      <c r="A92" s="86" t="s">
        <v>83</v>
      </c>
      <c r="B92" s="86"/>
      <c r="C92" s="86"/>
      <c r="D92" s="86"/>
      <c r="E92" s="20"/>
      <c r="I92" s="20"/>
      <c r="J92" s="20"/>
      <c r="K92" s="81"/>
      <c r="L92" s="21"/>
      <c r="M92" s="81"/>
      <c r="N92" s="20"/>
      <c r="O92" s="19"/>
      <c r="P92" s="19"/>
      <c r="Q92" s="19"/>
      <c r="R92" s="20" t="s">
        <v>82</v>
      </c>
      <c r="S92" s="23"/>
      <c r="T92" s="24"/>
      <c r="U92" s="24"/>
      <c r="V92" s="24"/>
      <c r="W92" s="24"/>
      <c r="X92" s="23"/>
      <c r="Y92" s="23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2:25" ht="15" customHeight="1">
      <c r="B93" s="3"/>
      <c r="D93" s="8"/>
      <c r="E93" s="8"/>
      <c r="I93" s="14"/>
      <c r="L93" s="4"/>
      <c r="M93" s="4"/>
      <c r="R93" s="13"/>
      <c r="S93" s="12"/>
      <c r="T93" s="13"/>
      <c r="U93" s="13"/>
      <c r="V93" s="13"/>
      <c r="W93" s="13"/>
      <c r="X93" s="12"/>
      <c r="Y93" s="12"/>
    </row>
    <row r="94" spans="2:25" ht="14.25" customHeight="1">
      <c r="B94" s="3"/>
      <c r="D94" s="8"/>
      <c r="E94" s="8"/>
      <c r="I94" s="14"/>
      <c r="L94" s="4"/>
      <c r="M94" s="4"/>
      <c r="R94" s="13"/>
      <c r="S94" s="12"/>
      <c r="T94" s="13"/>
      <c r="U94" s="13"/>
      <c r="V94" s="13"/>
      <c r="W94" s="13"/>
      <c r="X94" s="12"/>
      <c r="Y94" s="12"/>
    </row>
    <row r="95" spans="1:40" s="80" customFormat="1" ht="15.75" customHeight="1">
      <c r="A95" s="155" t="s">
        <v>88</v>
      </c>
      <c r="B95" s="85"/>
      <c r="C95" s="85"/>
      <c r="D95" s="85"/>
      <c r="E95" s="85"/>
      <c r="I95" s="27"/>
      <c r="J95" s="26"/>
      <c r="K95" s="26"/>
      <c r="L95" s="26"/>
      <c r="M95" s="26"/>
      <c r="N95" s="26"/>
      <c r="O95" s="26"/>
      <c r="P95" s="26"/>
      <c r="Q95" s="26"/>
      <c r="R95" s="28"/>
      <c r="S95" s="29"/>
      <c r="T95" s="28"/>
      <c r="U95" s="28"/>
      <c r="V95" s="28"/>
      <c r="W95" s="28"/>
      <c r="X95" s="29"/>
      <c r="Y95" s="29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</row>
    <row r="96" spans="1:25" ht="15.75">
      <c r="A96" s="26" t="s">
        <v>89</v>
      </c>
      <c r="B96" s="3"/>
      <c r="D96" s="3"/>
      <c r="I96" s="12"/>
      <c r="R96" s="13"/>
      <c r="S96" s="12"/>
      <c r="T96" s="13"/>
      <c r="U96" s="13"/>
      <c r="V96" s="13"/>
      <c r="W96" s="13"/>
      <c r="X96" s="12"/>
      <c r="Y96" s="12"/>
    </row>
    <row r="97" spans="9:25" ht="12.75" customHeight="1">
      <c r="I97" s="12"/>
      <c r="R97" s="13"/>
      <c r="S97" s="12"/>
      <c r="T97" s="13"/>
      <c r="U97" s="13"/>
      <c r="V97" s="13"/>
      <c r="W97" s="13"/>
      <c r="X97" s="12"/>
      <c r="Y97" s="12"/>
    </row>
    <row r="98" spans="9:25" ht="12.75" customHeight="1">
      <c r="I98" s="12"/>
      <c r="R98" s="13"/>
      <c r="S98" s="12"/>
      <c r="T98" s="13"/>
      <c r="U98" s="13"/>
      <c r="V98" s="13"/>
      <c r="W98" s="13"/>
      <c r="X98" s="12"/>
      <c r="Y98" s="12"/>
    </row>
    <row r="99" spans="17:37" ht="38.25" customHeight="1">
      <c r="Q99" s="12"/>
      <c r="R99" s="13"/>
      <c r="S99" s="12"/>
      <c r="T99" s="13"/>
      <c r="U99" s="13"/>
      <c r="V99" s="13"/>
      <c r="W99" s="13"/>
      <c r="X99" s="15"/>
      <c r="Y99" s="16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</row>
    <row r="100" spans="17:37" ht="38.25" customHeight="1">
      <c r="Q100" s="12"/>
      <c r="R100" s="13"/>
      <c r="S100" s="12"/>
      <c r="T100" s="13"/>
      <c r="U100" s="13"/>
      <c r="V100" s="13"/>
      <c r="W100" s="13"/>
      <c r="X100" s="15"/>
      <c r="Y100" s="16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17:37" ht="12.75" customHeight="1">
      <c r="Q101" s="12"/>
      <c r="R101" s="13"/>
      <c r="S101" s="12"/>
      <c r="T101" s="13"/>
      <c r="U101" s="13"/>
      <c r="V101" s="13"/>
      <c r="W101" s="13"/>
      <c r="X101" s="17"/>
      <c r="Y101" s="18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</row>
    <row r="102" spans="17:37" ht="12.75" customHeight="1">
      <c r="Q102" s="12"/>
      <c r="R102" s="13"/>
      <c r="S102" s="12"/>
      <c r="T102" s="13"/>
      <c r="U102" s="13"/>
      <c r="V102" s="13"/>
      <c r="W102" s="13"/>
      <c r="X102" s="12"/>
      <c r="Y102" s="11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</row>
  </sheetData>
  <sheetProtection/>
  <mergeCells count="43">
    <mergeCell ref="R7:T7"/>
    <mergeCell ref="R6:T6"/>
    <mergeCell ref="Q6:Q8"/>
    <mergeCell ref="E7:G7"/>
    <mergeCell ref="AB6:AB8"/>
    <mergeCell ref="AA7:AA8"/>
    <mergeCell ref="U6:U8"/>
    <mergeCell ref="AE7:AE8"/>
    <mergeCell ref="Z6:AA6"/>
    <mergeCell ref="Z7:Z8"/>
    <mergeCell ref="X6:X8"/>
    <mergeCell ref="Y7:Y8"/>
    <mergeCell ref="V6:W6"/>
    <mergeCell ref="N6:P6"/>
    <mergeCell ref="E6:G6"/>
    <mergeCell ref="K7:M7"/>
    <mergeCell ref="N7:P7"/>
    <mergeCell ref="A6:A8"/>
    <mergeCell ref="B6:B8"/>
    <mergeCell ref="C6:C8"/>
    <mergeCell ref="H7:J7"/>
    <mergeCell ref="D6:D8"/>
    <mergeCell ref="AH7:AH8"/>
    <mergeCell ref="AN7:AN8"/>
    <mergeCell ref="AM6:AN6"/>
    <mergeCell ref="AC7:AC8"/>
    <mergeCell ref="AM7:AM8"/>
    <mergeCell ref="AF7:AF8"/>
    <mergeCell ref="AC6:AJ6"/>
    <mergeCell ref="AG7:AG8"/>
    <mergeCell ref="AD7:AD8"/>
    <mergeCell ref="AI7:AI8"/>
    <mergeCell ref="AJ7:AJ8"/>
    <mergeCell ref="AT7:AT8"/>
    <mergeCell ref="AS7:AS8"/>
    <mergeCell ref="AQ6:AU6"/>
    <mergeCell ref="AQ7:AQ8"/>
    <mergeCell ref="AR7:AR8"/>
    <mergeCell ref="AU7:AU8"/>
    <mergeCell ref="AO6:AO8"/>
    <mergeCell ref="AP6:AP8"/>
    <mergeCell ref="AK6:AK8"/>
    <mergeCell ref="AL6:AL8"/>
  </mergeCells>
  <printOptions horizontalCentered="1"/>
  <pageMargins left="0.15748031496062992" right="0.11811023622047245" top="0.11811023622047245" bottom="0" header="0" footer="0"/>
  <pageSetup fitToHeight="2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УОиДО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Юлия Станиславовна</dc:creator>
  <cp:keywords/>
  <dc:description/>
  <cp:lastModifiedBy>Татьяна</cp:lastModifiedBy>
  <cp:lastPrinted>2013-02-01T06:15:14Z</cp:lastPrinted>
  <dcterms:created xsi:type="dcterms:W3CDTF">2012-02-20T08:46:55Z</dcterms:created>
  <dcterms:modified xsi:type="dcterms:W3CDTF">2013-02-01T06:17:03Z</dcterms:modified>
  <cp:category/>
  <cp:version/>
  <cp:contentType/>
  <cp:contentStatus/>
</cp:coreProperties>
</file>